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8880" activeTab="2"/>
  </bookViews>
  <sheets>
    <sheet name="Résultats Locaux" sheetId="1" r:id="rId1"/>
    <sheet name="Résultats Nationaux" sheetId="2" r:id="rId2"/>
    <sheet name="Saisie Locale" sheetId="3" r:id="rId3"/>
    <sheet name="Saisie Nationale" sheetId="4" r:id="rId4"/>
  </sheets>
  <definedNames>
    <definedName name="_xlnm.Print_Area" localSheetId="0">'Résultats Locaux'!$A$2:$Q$85</definedName>
    <definedName name="_xlnm.Print_Area" localSheetId="1">'Résultats Nationaux'!$A$1:$Q$26</definedName>
    <definedName name="_xlnm.Print_Area" localSheetId="2">'Saisie Locale'!$A$1:$Q$13</definedName>
    <definedName name="_xlnm.Print_Area" localSheetId="3">'Saisie Nationale'!$A$1:$Q$15</definedName>
  </definedNames>
  <calcPr fullCalcOnLoad="1"/>
</workbook>
</file>

<file path=xl/sharedStrings.xml><?xml version="1.0" encoding="utf-8"?>
<sst xmlns="http://schemas.openxmlformats.org/spreadsheetml/2006/main" count="1017" uniqueCount="510">
  <si>
    <t>CAP Locales 2011</t>
  </si>
  <si>
    <t>Inspecteurs n°1</t>
  </si>
  <si>
    <t>Nombre de sièges à pourvoir</t>
  </si>
  <si>
    <t>Quotient électoral</t>
  </si>
  <si>
    <t>Premier tour</t>
  </si>
  <si>
    <t>Moyenne</t>
  </si>
  <si>
    <t>2ème tour</t>
  </si>
  <si>
    <t>3ème tour</t>
  </si>
  <si>
    <t>4ème tour</t>
  </si>
  <si>
    <t>5ème tour</t>
  </si>
  <si>
    <t>6ème tour</t>
  </si>
  <si>
    <t>7ème tour</t>
  </si>
  <si>
    <t>8ème tour</t>
  </si>
  <si>
    <t>Nombre d'élus</t>
  </si>
  <si>
    <t xml:space="preserve"> </t>
  </si>
  <si>
    <t>Contrôleurs n°2</t>
  </si>
  <si>
    <t>9ème tour</t>
  </si>
  <si>
    <t>10ème tour</t>
  </si>
  <si>
    <t>Agents d'administration n°3</t>
  </si>
  <si>
    <t>Total CAP Locale</t>
  </si>
  <si>
    <t>CGT Finances Publiques+ Administration Centrale (DCST)</t>
  </si>
  <si>
    <t>CAP Nationales 2011</t>
  </si>
  <si>
    <t>Inscrits</t>
  </si>
  <si>
    <t xml:space="preserve">Votants </t>
  </si>
  <si>
    <t>Abstentions</t>
  </si>
  <si>
    <t>Exprimés</t>
  </si>
  <si>
    <t>Nuls</t>
  </si>
  <si>
    <t>Feuille saisie Locale</t>
  </si>
  <si>
    <t>Nbr sièges à pourvoir</t>
  </si>
  <si>
    <t>A</t>
  </si>
  <si>
    <t>B</t>
  </si>
  <si>
    <t>C</t>
  </si>
  <si>
    <t>Utilise la liste déroulante      (zoomer pour agrandir)        Enregistrer le fichier comme après les 2 points</t>
  </si>
  <si>
    <t>(cf feuille saisie nationale)</t>
  </si>
  <si>
    <t>CGT</t>
  </si>
  <si>
    <t>SNUI             SUD</t>
  </si>
  <si>
    <t xml:space="preserve">FO        </t>
  </si>
  <si>
    <t>CFDT</t>
  </si>
  <si>
    <t>CFTC     UNSA</t>
  </si>
  <si>
    <t>SNA-FIP   SNI-FIP</t>
  </si>
  <si>
    <t>CGT+Union SNUI SUD (SDNC/48/90)</t>
  </si>
  <si>
    <t>CGC     (78)</t>
  </si>
  <si>
    <t>SNUFIP</t>
  </si>
  <si>
    <t>CFTC (Drôme)</t>
  </si>
  <si>
    <t>UNSA    (TG Nelle Calédonie)</t>
  </si>
  <si>
    <t>010</t>
  </si>
  <si>
    <t xml:space="preserve">DDFIP AIN   </t>
  </si>
  <si>
    <t>dep001</t>
  </si>
  <si>
    <t>DDFIP AIN    : dep001.xls</t>
  </si>
  <si>
    <t>020</t>
  </si>
  <si>
    <t xml:space="preserve">DDFIP AISNE   </t>
  </si>
  <si>
    <t>dep002</t>
  </si>
  <si>
    <t>DDFIP AISNE    : dep002.xls</t>
  </si>
  <si>
    <t>030</t>
  </si>
  <si>
    <t xml:space="preserve">DDFIP ALLIER   </t>
  </si>
  <si>
    <t>dep003</t>
  </si>
  <si>
    <t>DDFIP ALLIER    : dep003.xls</t>
  </si>
  <si>
    <t>040</t>
  </si>
  <si>
    <t xml:space="preserve">DDFIP ALPES-HTE-PROV   </t>
  </si>
  <si>
    <t>dep004</t>
  </si>
  <si>
    <t>DDFIP ALPES-HTE-PROV    : dep004.xls</t>
  </si>
  <si>
    <t>050</t>
  </si>
  <si>
    <t xml:space="preserve">DDFIP HAUTES-ALPES   </t>
  </si>
  <si>
    <t>dep005</t>
  </si>
  <si>
    <t>DDFIP HAUTES-ALPES    : dep005.xls</t>
  </si>
  <si>
    <t>060</t>
  </si>
  <si>
    <t xml:space="preserve">DDFIP ALPES-MARITIMES   </t>
  </si>
  <si>
    <t>dep006</t>
  </si>
  <si>
    <t>DDFIP ALPES-MARITIMES    : dep006.xls</t>
  </si>
  <si>
    <t>070</t>
  </si>
  <si>
    <t xml:space="preserve">DDFIP ARDECHE   </t>
  </si>
  <si>
    <t>dep007</t>
  </si>
  <si>
    <t>DDFIP ARDECHE    : dep007.xls</t>
  </si>
  <si>
    <t>080</t>
  </si>
  <si>
    <t xml:space="preserve">DDFIP ARDENNES   </t>
  </si>
  <si>
    <t>dep008</t>
  </si>
  <si>
    <t>DDFIP ARDENNES    : dep008.xls</t>
  </si>
  <si>
    <t>090</t>
  </si>
  <si>
    <t xml:space="preserve">DDFIP ARIEGE   </t>
  </si>
  <si>
    <t>dep009</t>
  </si>
  <si>
    <t>DDFIP ARIEGE    : dep009.xls</t>
  </si>
  <si>
    <t xml:space="preserve">DDFIP AUBE   </t>
  </si>
  <si>
    <t>dep010</t>
  </si>
  <si>
    <t>DDFIP AUBE    : dep010.xls</t>
  </si>
  <si>
    <t xml:space="preserve">DDFIP AUDE   </t>
  </si>
  <si>
    <t>dep011</t>
  </si>
  <si>
    <t>DDFIP AUDE    : dep011.xls</t>
  </si>
  <si>
    <t xml:space="preserve">DDFIP AVEYRON   </t>
  </si>
  <si>
    <t>dep012</t>
  </si>
  <si>
    <t>DDFIP AVEYRON    : dep012.xls</t>
  </si>
  <si>
    <t xml:space="preserve">DRFIP BOUCH.-DU-RHONE   </t>
  </si>
  <si>
    <t>dep013</t>
  </si>
  <si>
    <t>DRFIP BOUCH.-DU-RHONE    : dep013.xls</t>
  </si>
  <si>
    <t xml:space="preserve">DRFIP CALVADOS   </t>
  </si>
  <si>
    <t>dep014</t>
  </si>
  <si>
    <t>DRFIP CALVADOS    : dep014.xls</t>
  </si>
  <si>
    <t xml:space="preserve">DDIFP CANTAL   </t>
  </si>
  <si>
    <t>dep015</t>
  </si>
  <si>
    <t>DDIFP CANTAL    : dep015.xls</t>
  </si>
  <si>
    <t xml:space="preserve">DDFIP CHARENTE   </t>
  </si>
  <si>
    <t>dep016</t>
  </si>
  <si>
    <t>DDFIP CHARENTE    : dep016.xls</t>
  </si>
  <si>
    <t xml:space="preserve">DDFIP CHARENTE-MARIT   </t>
  </si>
  <si>
    <t>dep017</t>
  </si>
  <si>
    <t>DDFIP CHARENTE-MARIT    : dep017.xls</t>
  </si>
  <si>
    <t xml:space="preserve">DDFIP CHER   </t>
  </si>
  <si>
    <t>dep018</t>
  </si>
  <si>
    <t>DDFIP CHER    : dep018.xls</t>
  </si>
  <si>
    <t xml:space="preserve">DDFIP CORREZE   </t>
  </si>
  <si>
    <t>dep019</t>
  </si>
  <si>
    <t>DDFIP CORREZE    : dep019.xls</t>
  </si>
  <si>
    <t xml:space="preserve">DRFIP COTE D'OR  </t>
  </si>
  <si>
    <t>dep021</t>
  </si>
  <si>
    <t>DRFIP COTE D'OR   : dep021.xls</t>
  </si>
  <si>
    <t xml:space="preserve">DDFIP COTES-D'ARMOR   </t>
  </si>
  <si>
    <t>dep022</t>
  </si>
  <si>
    <t>DDFIP COTES-D'ARMOR    : dep022.xls</t>
  </si>
  <si>
    <t xml:space="preserve">DDFIP CREUSE   </t>
  </si>
  <si>
    <t>dep023</t>
  </si>
  <si>
    <t>DDFIP CREUSE    : dep023.xls</t>
  </si>
  <si>
    <t xml:space="preserve">DDFIP DORDOGNE   </t>
  </si>
  <si>
    <t>dep024</t>
  </si>
  <si>
    <t>DDFIP DORDOGNE    : dep024.xls</t>
  </si>
  <si>
    <t xml:space="preserve">DRFIP DOUBS   </t>
  </si>
  <si>
    <t>dep025</t>
  </si>
  <si>
    <t>DRFIP DOUBS    : dep025.xls</t>
  </si>
  <si>
    <t xml:space="preserve">DDFIP DROME   </t>
  </si>
  <si>
    <t>dep026</t>
  </si>
  <si>
    <t>DDFIP DROME    : dep026.xls</t>
  </si>
  <si>
    <t xml:space="preserve">DDFIP EURE   </t>
  </si>
  <si>
    <t>dep027</t>
  </si>
  <si>
    <t>DDFIP EURE    : dep027.xls</t>
  </si>
  <si>
    <t xml:space="preserve">DDFIP EURE-ET-LOIR   </t>
  </si>
  <si>
    <t>dep028</t>
  </si>
  <si>
    <t>DDFIP EURE-ET-LOIR    : dep028.xls</t>
  </si>
  <si>
    <t xml:space="preserve">DDFIP FINISTERE   </t>
  </si>
  <si>
    <t>dep029</t>
  </si>
  <si>
    <t>DDFIP FINISTERE    : dep029.xls</t>
  </si>
  <si>
    <t>2A0</t>
  </si>
  <si>
    <t xml:space="preserve">DRFIP CORSE-DU-SUD   </t>
  </si>
  <si>
    <t>dep02A</t>
  </si>
  <si>
    <t>DRFIP CORSE-DU-SUD    : dep02A.xls</t>
  </si>
  <si>
    <t>2B0</t>
  </si>
  <si>
    <t xml:space="preserve">DDFIP HAUTE-CORSE   </t>
  </si>
  <si>
    <t>dep02B</t>
  </si>
  <si>
    <t>DDFIP HAUTE-CORSE    : dep02B.xls</t>
  </si>
  <si>
    <t xml:space="preserve">DDFIP GARD   </t>
  </si>
  <si>
    <t>dep030</t>
  </si>
  <si>
    <t>DDFIP GARD    : dep030.xls</t>
  </si>
  <si>
    <t xml:space="preserve">DRFIP HAUTE-GARONNE   </t>
  </si>
  <si>
    <t>dep031</t>
  </si>
  <si>
    <t>DRFIP HAUTE-GARONNE    : dep031.xls</t>
  </si>
  <si>
    <t xml:space="preserve">DDFIP GERS   </t>
  </si>
  <si>
    <t>dep032</t>
  </si>
  <si>
    <t>DDFIP GERS    : dep032.xls</t>
  </si>
  <si>
    <t xml:space="preserve">DRFIP GIRONDE   </t>
  </si>
  <si>
    <t>dep033</t>
  </si>
  <si>
    <t>DRFIP GIRONDE    : dep033.xls</t>
  </si>
  <si>
    <t xml:space="preserve">DRFIP HERAULT   </t>
  </si>
  <si>
    <t>dep034</t>
  </si>
  <si>
    <t>DRFIP HERAULT    : dep034.xls</t>
  </si>
  <si>
    <t xml:space="preserve">DDFIP ILLE-VILAINE   </t>
  </si>
  <si>
    <t>dep035</t>
  </si>
  <si>
    <t>DDFIP ILLE-VILAINE    : dep035.xls</t>
  </si>
  <si>
    <t xml:space="preserve">DDFIP INDRE   </t>
  </si>
  <si>
    <t>dep036</t>
  </si>
  <si>
    <t>DDFIP INDRE    : dep036.xls</t>
  </si>
  <si>
    <t xml:space="preserve">DDFIP INDRE-ET-LOIRE   </t>
  </si>
  <si>
    <t>dep037</t>
  </si>
  <si>
    <t>DDFIP INDRE-ET-LOIRE    : dep037.xls</t>
  </si>
  <si>
    <t xml:space="preserve">DDFIP ISERE   </t>
  </si>
  <si>
    <t>dep038</t>
  </si>
  <si>
    <t>DDFIP ISERE    : dep038.xls</t>
  </si>
  <si>
    <t xml:space="preserve">DDFIP JURA   </t>
  </si>
  <si>
    <t>dep039</t>
  </si>
  <si>
    <t>DDFIP JURA    : dep039.xls</t>
  </si>
  <si>
    <t xml:space="preserve">DDFIP LANDES   </t>
  </si>
  <si>
    <t>dep040</t>
  </si>
  <si>
    <t>DDFIP LANDES    : dep040.xls</t>
  </si>
  <si>
    <t xml:space="preserve">DDFIP LOIR-ET-CHER   </t>
  </si>
  <si>
    <t>dep041</t>
  </si>
  <si>
    <t>DDFIP LOIR-ET-CHER    : dep041.xls</t>
  </si>
  <si>
    <t xml:space="preserve">DDFIP LOIRE   </t>
  </si>
  <si>
    <t>dep042</t>
  </si>
  <si>
    <t>DDFIP LOIRE    : dep042.xls</t>
  </si>
  <si>
    <t xml:space="preserve">DDFIP HAUTE-LOIRE   </t>
  </si>
  <si>
    <t>dep043</t>
  </si>
  <si>
    <t>DDFIP HAUTE-LOIRE    : dep043.xls</t>
  </si>
  <si>
    <t xml:space="preserve">DRFIP LOIRE-ATLANTIQ.   </t>
  </si>
  <si>
    <t>dep044</t>
  </si>
  <si>
    <t>DRFIP LOIRE-ATLANTIQ.    : dep044.xls</t>
  </si>
  <si>
    <t xml:space="preserve">DRFIP LOIRET   </t>
  </si>
  <si>
    <t>dep045</t>
  </si>
  <si>
    <t>DRFIP LOIRET    : dep045.xls</t>
  </si>
  <si>
    <t xml:space="preserve">DDFIP LOT   </t>
  </si>
  <si>
    <t>dep046</t>
  </si>
  <si>
    <t>DDFIP LOT    : dep046.xls</t>
  </si>
  <si>
    <t xml:space="preserve">DDFIP LOT-ET-GARONNE   </t>
  </si>
  <si>
    <t>dep047</t>
  </si>
  <si>
    <t>DDFIP LOT-ET-GARONNE    : dep047.xls</t>
  </si>
  <si>
    <t xml:space="preserve">DDFIP LOZERE   </t>
  </si>
  <si>
    <t>dep048</t>
  </si>
  <si>
    <t>DDFIP LOZERE    : dep048.xls</t>
  </si>
  <si>
    <t xml:space="preserve">DDFIP MAINE-ET-LOIRE   </t>
  </si>
  <si>
    <t>dep049</t>
  </si>
  <si>
    <t>DDFIP MAINE-ET-LOIRE    : dep049.xls</t>
  </si>
  <si>
    <t xml:space="preserve">DDFIP MANCHE   </t>
  </si>
  <si>
    <t>dep050</t>
  </si>
  <si>
    <t>DDFIP MANCHE    : dep050.xls</t>
  </si>
  <si>
    <t xml:space="preserve">DRFIP MARNE   </t>
  </si>
  <si>
    <t>dep051</t>
  </si>
  <si>
    <t>DRFIP MARNE    : dep051.xls</t>
  </si>
  <si>
    <t xml:space="preserve">DDFIP HAUTE-MARNE   </t>
  </si>
  <si>
    <t>dep052</t>
  </si>
  <si>
    <t>DDFIP HAUTE-MARNE    : dep052.xls</t>
  </si>
  <si>
    <t xml:space="preserve">DDFIP MAYENNE   </t>
  </si>
  <si>
    <t>dep053</t>
  </si>
  <si>
    <t>DDFIP MAYENNE    : dep053.xls</t>
  </si>
  <si>
    <t xml:space="preserve">DDFIP MEURTHE-MOSEL.   </t>
  </si>
  <si>
    <t>dep054</t>
  </si>
  <si>
    <t>DDFIP MEURTHE-MOSEL.    : dep054.xls</t>
  </si>
  <si>
    <t xml:space="preserve">DDFIP MEUSE   </t>
  </si>
  <si>
    <t>dep055</t>
  </si>
  <si>
    <t>DDFIP MEUSE    : dep055.xls</t>
  </si>
  <si>
    <t xml:space="preserve">DDFIP MORBIHAN   </t>
  </si>
  <si>
    <t>dep056</t>
  </si>
  <si>
    <t>DDFIP MORBIHAN    : dep056.xls</t>
  </si>
  <si>
    <t xml:space="preserve">DRFIP MOSELLE   </t>
  </si>
  <si>
    <t>dep057</t>
  </si>
  <si>
    <t>DRFIP MOSELLE    : dep057.xls</t>
  </si>
  <si>
    <t xml:space="preserve">DDFIP NIEVRE   </t>
  </si>
  <si>
    <t>dep058</t>
  </si>
  <si>
    <t>DDFIP NIEVRE    : dep058.xls</t>
  </si>
  <si>
    <t xml:space="preserve">DRFIP NORD   </t>
  </si>
  <si>
    <t>dep059</t>
  </si>
  <si>
    <t>DRFIP NORD    : dep059.xls</t>
  </si>
  <si>
    <t xml:space="preserve">DDFIP OISE   </t>
  </si>
  <si>
    <t>dep060</t>
  </si>
  <si>
    <t>DDFIP OISE    : dep060.xls</t>
  </si>
  <si>
    <t xml:space="preserve">DDFIP ORNE   </t>
  </si>
  <si>
    <t>dep061</t>
  </si>
  <si>
    <t>DDFIP ORNE    : dep061.xls</t>
  </si>
  <si>
    <t xml:space="preserve">DDFIP PAS-DE-CALAIS   </t>
  </si>
  <si>
    <t>dep062</t>
  </si>
  <si>
    <t>DDFIP PAS-DE-CALAIS    : dep062.xls</t>
  </si>
  <si>
    <t xml:space="preserve">DRFIP PUY-DE-DOME   </t>
  </si>
  <si>
    <t>dep063</t>
  </si>
  <si>
    <t>DRFIP PUY-DE-DOME    : dep063.xls</t>
  </si>
  <si>
    <t xml:space="preserve">DDFIP PYRENEES-ATL.   </t>
  </si>
  <si>
    <t>dep064</t>
  </si>
  <si>
    <t>DDFIP PYRENEES-ATL.    : dep064.xls</t>
  </si>
  <si>
    <t xml:space="preserve">DDFIP HTES-PYRENEES   </t>
  </si>
  <si>
    <t>dep065</t>
  </si>
  <si>
    <t>DDFIP HTES-PYRENEES    : dep065.xls</t>
  </si>
  <si>
    <t xml:space="preserve">DDFIP PYRENEES-ORIEN   </t>
  </si>
  <si>
    <t>dep066</t>
  </si>
  <si>
    <t>DDFIP PYRENEES-ORIEN    : dep066.xls</t>
  </si>
  <si>
    <t xml:space="preserve">DRFIP BAS-RHIN   </t>
  </si>
  <si>
    <t>dep067</t>
  </si>
  <si>
    <t>DRFIP BAS-RHIN    : dep067.xls</t>
  </si>
  <si>
    <t xml:space="preserve">DDFIP HAUT-RHIN   </t>
  </si>
  <si>
    <t>dep068</t>
  </si>
  <si>
    <t>DDFIP HAUT-RHIN    : dep068.xls</t>
  </si>
  <si>
    <t xml:space="preserve">DRFIP RHONE   </t>
  </si>
  <si>
    <t>dep069</t>
  </si>
  <si>
    <t>DRFIP RHONE    : dep069.xls</t>
  </si>
  <si>
    <t xml:space="preserve">DDFIP HAUTE-SAONE   </t>
  </si>
  <si>
    <t>dep070</t>
  </si>
  <si>
    <t>DDFIP HAUTE-SAONE    : dep070.xls</t>
  </si>
  <si>
    <t xml:space="preserve">DDFIP SAONE-ET-LOIRE   </t>
  </si>
  <si>
    <t>dep071</t>
  </si>
  <si>
    <t>DDFIP SAONE-ET-LOIRE    : dep071.xls</t>
  </si>
  <si>
    <t xml:space="preserve">DDFIP SARTHE   </t>
  </si>
  <si>
    <t>dep072</t>
  </si>
  <si>
    <t>DDFIP SARTHE    : dep072.xls</t>
  </si>
  <si>
    <t xml:space="preserve">DDFIP SAVOIE   </t>
  </si>
  <si>
    <t>dep073</t>
  </si>
  <si>
    <t>DDFIP SAVOIE    : dep073.xls</t>
  </si>
  <si>
    <t xml:space="preserve">DDFIP HAUTE-SAVOIE   </t>
  </si>
  <si>
    <t>dep074</t>
  </si>
  <si>
    <t>DDFIP HAUTE-SAVOIE    : dep074.xls</t>
  </si>
  <si>
    <t xml:space="preserve">DRFIP IDF ET PARIS </t>
  </si>
  <si>
    <t>dep075</t>
  </si>
  <si>
    <t>DRFIP IDF ET PARIS  : dep075.xls</t>
  </si>
  <si>
    <t xml:space="preserve">DRFIP SEINE-MARITIME   </t>
  </si>
  <si>
    <t>dep076</t>
  </si>
  <si>
    <t>DRFIP SEINE-MARITIME    : dep076.xls</t>
  </si>
  <si>
    <t xml:space="preserve">DDFIP SEINE-ET-MARNE   </t>
  </si>
  <si>
    <t>dep077</t>
  </si>
  <si>
    <t>DDFIP SEINE-ET-MARNE    : dep077.xls</t>
  </si>
  <si>
    <t xml:space="preserve">DDFIP YVELINES   </t>
  </si>
  <si>
    <t>dep078</t>
  </si>
  <si>
    <t>DDFIP YVELINES    : dep078.xls</t>
  </si>
  <si>
    <t xml:space="preserve">DDFIP DEUX-SEVRES   </t>
  </si>
  <si>
    <t>dep079</t>
  </si>
  <si>
    <t>DDFIP DEUX-SEVRES    : dep079.xls</t>
  </si>
  <si>
    <t xml:space="preserve">DRFIP SOMME   </t>
  </si>
  <si>
    <t>dep080</t>
  </si>
  <si>
    <t>DRFIP SOMME    : dep080.xls</t>
  </si>
  <si>
    <t xml:space="preserve">DDFIP TARN   </t>
  </si>
  <si>
    <t>dep081</t>
  </si>
  <si>
    <t>DDFIP TARN    : dep081.xls</t>
  </si>
  <si>
    <t xml:space="preserve">DDFIP TARN-GARONNE   </t>
  </si>
  <si>
    <t>dep082</t>
  </si>
  <si>
    <t>DDFIP TARN-GARONNE    : dep082.xls</t>
  </si>
  <si>
    <t xml:space="preserve">DDFIP VAR   </t>
  </si>
  <si>
    <t>dep083</t>
  </si>
  <si>
    <t>DDFIP VAR    : dep083.xls</t>
  </si>
  <si>
    <t xml:space="preserve">DDFIP VAUCLUSE   </t>
  </si>
  <si>
    <t>dep084</t>
  </si>
  <si>
    <t>DDFIP VAUCLUSE    : dep084.xls</t>
  </si>
  <si>
    <t xml:space="preserve">DDFIP VENDEE   </t>
  </si>
  <si>
    <t>dep085</t>
  </si>
  <si>
    <t>DDFIP VENDEE    : dep085.xls</t>
  </si>
  <si>
    <t xml:space="preserve">DRFIP VIENNE   </t>
  </si>
  <si>
    <t>dep086</t>
  </si>
  <si>
    <t>DRFIP VIENNE    : dep086.xls</t>
  </si>
  <si>
    <t xml:space="preserve">DRFIP HAUTE-VIENNE   </t>
  </si>
  <si>
    <t>dep087</t>
  </si>
  <si>
    <t>DRFIP HAUTE-VIENNE    : dep087.xls</t>
  </si>
  <si>
    <t xml:space="preserve">DDFIP VOSGES   </t>
  </si>
  <si>
    <t>dep088</t>
  </si>
  <si>
    <t>DDFIP VOSGES    : dep088.xls</t>
  </si>
  <si>
    <t xml:space="preserve">DDFIP YONNE   </t>
  </si>
  <si>
    <t>dep089</t>
  </si>
  <si>
    <t>DDFIP YONNE    : dep089.xls</t>
  </si>
  <si>
    <t xml:space="preserve">DDFIP T. DE BELFORT </t>
  </si>
  <si>
    <t>dep090</t>
  </si>
  <si>
    <t>DDFIP T. DE BELFORT  : dep090.xls</t>
  </si>
  <si>
    <t xml:space="preserve">DDFIP ESSONNE   </t>
  </si>
  <si>
    <t>dep091</t>
  </si>
  <si>
    <t>DDFIP ESSONNE    : dep091.xls</t>
  </si>
  <si>
    <t xml:space="preserve">DDFIP HTS-DE-SEINE   </t>
  </si>
  <si>
    <t>dep092</t>
  </si>
  <si>
    <t>DDFIP HTS-DE-SEINE    : dep092.xls</t>
  </si>
  <si>
    <t xml:space="preserve">DDFIP SEINE-ST-DENIS   </t>
  </si>
  <si>
    <t>dep093</t>
  </si>
  <si>
    <t>DDFIP SEINE-ST-DENIS    : dep093.xls</t>
  </si>
  <si>
    <t xml:space="preserve">DDFIP VAL-DE-MARNE   </t>
  </si>
  <si>
    <t>dep094</t>
  </si>
  <si>
    <t>DDFIP VAL-DE-MARNE    : dep094.xls</t>
  </si>
  <si>
    <t xml:space="preserve">DDFIP VAL-D'OISE   </t>
  </si>
  <si>
    <t>dep095</t>
  </si>
  <si>
    <t>DDFIP VAL-D'OISE    : dep095.xls</t>
  </si>
  <si>
    <t xml:space="preserve">DRFIP GUADELOUPE   </t>
  </si>
  <si>
    <t>dep971</t>
  </si>
  <si>
    <t>DRFIP GUADELOUPE    : dep971.xls</t>
  </si>
  <si>
    <t xml:space="preserve">DRFIP MARTINIQUE   </t>
  </si>
  <si>
    <t>dep972</t>
  </si>
  <si>
    <t>DRFIP MARTINIQUE    : dep972.xls</t>
  </si>
  <si>
    <t xml:space="preserve">DRFIP GUYANE   </t>
  </si>
  <si>
    <t>dep973</t>
  </si>
  <si>
    <t>DRFIP GUYANE    : dep973.xls</t>
  </si>
  <si>
    <t xml:space="preserve">DRFIP LA REUNION  </t>
  </si>
  <si>
    <t>dep974</t>
  </si>
  <si>
    <t>DRFIP LA REUNION   : dep974.xls</t>
  </si>
  <si>
    <t xml:space="preserve">DDFIP MAYOTTE   </t>
  </si>
  <si>
    <t>dep976</t>
  </si>
  <si>
    <t>DDFIP MAYOTTE    : dep976.xls</t>
  </si>
  <si>
    <t xml:space="preserve">NOUVELLE CALEDONIE   </t>
  </si>
  <si>
    <t>dep988</t>
  </si>
  <si>
    <t>NOUVELLE CALEDONIE    : dep988.xls</t>
  </si>
  <si>
    <t>P98</t>
  </si>
  <si>
    <t xml:space="preserve">POLYNESIE FRANC   </t>
  </si>
  <si>
    <t>depP98</t>
  </si>
  <si>
    <t>POLYNESIE FRANC    : depP98.xls</t>
  </si>
  <si>
    <t>A15</t>
  </si>
  <si>
    <t xml:space="preserve">SDNC    </t>
  </si>
  <si>
    <t>depA15</t>
  </si>
  <si>
    <t>SDNC     : depA15.xls</t>
  </si>
  <si>
    <t>A20</t>
  </si>
  <si>
    <t xml:space="preserve">DVNI    </t>
  </si>
  <si>
    <t>depA20</t>
  </si>
  <si>
    <t>DVNI     : depA20.xls</t>
  </si>
  <si>
    <t>A30</t>
  </si>
  <si>
    <t xml:space="preserve">DNID    </t>
  </si>
  <si>
    <t>depA30</t>
  </si>
  <si>
    <t>DNID     : depA30.xls</t>
  </si>
  <si>
    <t>A35</t>
  </si>
  <si>
    <t xml:space="preserve">DNVSF    </t>
  </si>
  <si>
    <t>depA35</t>
  </si>
  <si>
    <t>DNVSF     : depA35.xls</t>
  </si>
  <si>
    <t>A40</t>
  </si>
  <si>
    <t xml:space="preserve">DNEF    </t>
  </si>
  <si>
    <t>depA40</t>
  </si>
  <si>
    <t>DNEF     : depA40.xls</t>
  </si>
  <si>
    <t>A45</t>
  </si>
  <si>
    <t xml:space="preserve">DGE    </t>
  </si>
  <si>
    <t>depA45</t>
  </si>
  <si>
    <t>DGE     : depA45.xls</t>
  </si>
  <si>
    <t>A50</t>
  </si>
  <si>
    <t xml:space="preserve">IMPOTS SERVICE   </t>
  </si>
  <si>
    <t>depA50</t>
  </si>
  <si>
    <t>IMPOTS SERVICE    : depA50.xls</t>
  </si>
  <si>
    <t>A55</t>
  </si>
  <si>
    <t xml:space="preserve">ENFIP    </t>
  </si>
  <si>
    <t>depA55</t>
  </si>
  <si>
    <t>ENFIP     : depA55.xls</t>
  </si>
  <si>
    <t>A80</t>
  </si>
  <si>
    <t xml:space="preserve">D.C.S.T.    </t>
  </si>
  <si>
    <t>depA80</t>
  </si>
  <si>
    <t>D.C.S.T.     : depA80.xls</t>
  </si>
  <si>
    <t>B11</t>
  </si>
  <si>
    <t xml:space="preserve">DCOFI IDF EST  </t>
  </si>
  <si>
    <t>depB11</t>
  </si>
  <si>
    <t>DCOFI IDF EST   : depB11.xls</t>
  </si>
  <si>
    <t>B12</t>
  </si>
  <si>
    <t xml:space="preserve">DCOFI IDF OUEST  </t>
  </si>
  <si>
    <t>depB12</t>
  </si>
  <si>
    <t>DCOFI IDF OUEST   : depB12.xls</t>
  </si>
  <si>
    <t>B31</t>
  </si>
  <si>
    <t xml:space="preserve">DRESG    </t>
  </si>
  <si>
    <t>depB31</t>
  </si>
  <si>
    <t>DRESG     : depB31.xls</t>
  </si>
  <si>
    <t>B38</t>
  </si>
  <si>
    <t xml:space="preserve">SERVICES CENTRAUX   </t>
  </si>
  <si>
    <t>depB38</t>
  </si>
  <si>
    <t>SERVICES CENTRAUX    : depB38.xls</t>
  </si>
  <si>
    <t>R13</t>
  </si>
  <si>
    <t xml:space="preserve">DCOFI SUD-EST   </t>
  </si>
  <si>
    <t>depR13</t>
  </si>
  <si>
    <t>DCOFI SUD-EST    : depR13.xls</t>
  </si>
  <si>
    <t>R31</t>
  </si>
  <si>
    <t xml:space="preserve">DCOFI SUD-PYRENEES   </t>
  </si>
  <si>
    <t>depR31</t>
  </si>
  <si>
    <t>DCOFI SUD-PYRENEES    : depR31.xls</t>
  </si>
  <si>
    <t>R33</t>
  </si>
  <si>
    <t xml:space="preserve">DCOFI SUD-OUEST   </t>
  </si>
  <si>
    <t>depR33</t>
  </si>
  <si>
    <t>DCOFI SUD-OUEST    : depR33.xls</t>
  </si>
  <si>
    <t>R35</t>
  </si>
  <si>
    <t xml:space="preserve">DCOFI OUEST   </t>
  </si>
  <si>
    <t>depR35</t>
  </si>
  <si>
    <t>DCOFI OUEST    : depR35.xls</t>
  </si>
  <si>
    <t>R45</t>
  </si>
  <si>
    <t xml:space="preserve">DCOFI CENTRE   </t>
  </si>
  <si>
    <t>depR45</t>
  </si>
  <si>
    <t>DCOFI CENTRE    : depR45.xls</t>
  </si>
  <si>
    <t>R54</t>
  </si>
  <si>
    <t xml:space="preserve">DCOFI EST   </t>
  </si>
  <si>
    <t>depR54</t>
  </si>
  <si>
    <t>DCOFI EST    : depR54.xls</t>
  </si>
  <si>
    <t>R59</t>
  </si>
  <si>
    <t xml:space="preserve">DCOFI NORD   </t>
  </si>
  <si>
    <t>depR59</t>
  </si>
  <si>
    <t>DCOFI NORD    : depR59.xls</t>
  </si>
  <si>
    <t>R69</t>
  </si>
  <si>
    <t xml:space="preserve">DCOFI RALPES-BOURGOGN   </t>
  </si>
  <si>
    <t>depR69</t>
  </si>
  <si>
    <t>DCOFI RALPES-BOURGOGN    : depR69.xls</t>
  </si>
  <si>
    <t>TAP</t>
  </si>
  <si>
    <t xml:space="preserve">TG APHP   </t>
  </si>
  <si>
    <t>depTAP</t>
  </si>
  <si>
    <t>TG APHP    : depTAP.xls</t>
  </si>
  <si>
    <t>TGE</t>
  </si>
  <si>
    <t xml:space="preserve">TG ETRANGER   </t>
  </si>
  <si>
    <t>depTGE</t>
  </si>
  <si>
    <t>TG ETRANGER    : depTGE.xls</t>
  </si>
  <si>
    <t>D78</t>
  </si>
  <si>
    <t xml:space="preserve">DISI PARIS-NORMANDIE   </t>
  </si>
  <si>
    <t>depD78</t>
  </si>
  <si>
    <t>DISI PARIS-NORMANDIE    : depD78.xls</t>
  </si>
  <si>
    <t>D77</t>
  </si>
  <si>
    <t xml:space="preserve">DISI PARIS-CHAMPAGNE   </t>
  </si>
  <si>
    <t>depD77</t>
  </si>
  <si>
    <t>DISI PARIS-CHAMPAGNE    : depD77.xls</t>
  </si>
  <si>
    <t>D63</t>
  </si>
  <si>
    <t xml:space="preserve">DISI PAYS DU CENTRE </t>
  </si>
  <si>
    <t>depD63</t>
  </si>
  <si>
    <t>DISI PAYS DU CENTRE  : depD63.xls</t>
  </si>
  <si>
    <t>D67</t>
  </si>
  <si>
    <t xml:space="preserve">DISI EST   </t>
  </si>
  <si>
    <t>depD67</t>
  </si>
  <si>
    <t>DISI EST    : depD67.xls</t>
  </si>
  <si>
    <t>D59</t>
  </si>
  <si>
    <t xml:space="preserve">DISI NORD   </t>
  </si>
  <si>
    <t>depD59</t>
  </si>
  <si>
    <t>DISI NORD    : depD59.xls</t>
  </si>
  <si>
    <t>D44</t>
  </si>
  <si>
    <t xml:space="preserve">DISI OUEST   </t>
  </si>
  <si>
    <t>depD44</t>
  </si>
  <si>
    <t>DISI OUEST    : depD44.xls</t>
  </si>
  <si>
    <t>D69</t>
  </si>
  <si>
    <t xml:space="preserve">DISI RHONE ALPES BOURGOGNE </t>
  </si>
  <si>
    <t>depD69</t>
  </si>
  <si>
    <t>DISI RHONE ALPES BOURGOGNE  : depD69.xls</t>
  </si>
  <si>
    <t>D13</t>
  </si>
  <si>
    <t xml:space="preserve">DISI SUD-EST   </t>
  </si>
  <si>
    <t>depD13</t>
  </si>
  <si>
    <t>DISI SUD-EST    : depD13.xls</t>
  </si>
  <si>
    <t>D33</t>
  </si>
  <si>
    <t xml:space="preserve">DISI SUD-OUEST   </t>
  </si>
  <si>
    <t>depD33</t>
  </si>
  <si>
    <t>DISI SUD-OUEST    : depD33.xls</t>
  </si>
  <si>
    <t>Feuille saisie Nationale</t>
  </si>
  <si>
    <t>Renseigner le département par la liste déroulnte (Zoomer pour agrandir les caractères)                                                                                            Enregistrer le fichier comme décrit après les 2 points</t>
  </si>
  <si>
    <t xml:space="preserve">CGT </t>
  </si>
  <si>
    <t>CGT+SNUI SUD-(SDNC/48/90)</t>
  </si>
  <si>
    <t>CGC      (78)</t>
  </si>
  <si>
    <t>UNSA       (TG Nelle Calédonie)</t>
  </si>
  <si>
    <t>N° 1 AGFIP/AFIP</t>
  </si>
  <si>
    <t>N° 2  AFIPA/IP</t>
  </si>
  <si>
    <t>N° 3 Idiv</t>
  </si>
  <si>
    <t>N° 4 Inspecteurs</t>
  </si>
  <si>
    <t xml:space="preserve">N°5  Géomètres </t>
  </si>
  <si>
    <t>N°6  Contrôleurs</t>
  </si>
  <si>
    <t>N° 7   Agents Administratifs</t>
  </si>
  <si>
    <t>N° 8  Adjoints techniques</t>
  </si>
  <si>
    <t>N° 9  Agents Contractuels</t>
  </si>
  <si>
    <t>Total CAP 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</si>
</sst>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i/>
      <u val="single"/>
      <sz val="16"/>
      <name val="Arial"/>
      <family val="2"/>
    </font>
    <font>
      <sz val="16"/>
      <name val="Arial"/>
      <family val="2"/>
    </font>
    <font>
      <b/>
      <i/>
      <u val="single"/>
      <sz val="2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22" borderId="11" xfId="0" applyFill="1" applyBorder="1" applyAlignment="1">
      <alignment horizontal="center"/>
    </xf>
    <xf numFmtId="10" fontId="0" fillId="22" borderId="12" xfId="0" applyNumberFormat="1" applyFill="1" applyBorder="1" applyAlignment="1">
      <alignment horizontal="left" indent="1"/>
    </xf>
    <xf numFmtId="10" fontId="0" fillId="22" borderId="14" xfId="0" applyNumberFormat="1" applyFill="1" applyBorder="1" applyAlignment="1">
      <alignment horizontal="left" indent="1"/>
    </xf>
    <xf numFmtId="10" fontId="0" fillId="22" borderId="0" xfId="0" applyNumberFormat="1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" fontId="0" fillId="2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0" fontId="0" fillId="0" borderId="12" xfId="0" applyNumberFormat="1" applyFill="1" applyBorder="1" applyAlignment="1">
      <alignment horizontal="left" inden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2" fontId="21" fillId="0" borderId="12" xfId="0" applyNumberFormat="1" applyFont="1" applyFill="1" applyBorder="1" applyAlignment="1" applyProtection="1">
      <alignment horizontal="center"/>
      <protection hidden="1"/>
    </xf>
    <xf numFmtId="10" fontId="0" fillId="0" borderId="12" xfId="0" applyNumberFormat="1" applyFill="1" applyBorder="1" applyAlignment="1" applyProtection="1">
      <alignment horizontal="left" indent="1"/>
      <protection hidden="1"/>
    </xf>
    <xf numFmtId="10" fontId="0" fillId="0" borderId="14" xfId="0" applyNumberFormat="1" applyFill="1" applyBorder="1" applyAlignment="1" applyProtection="1">
      <alignment horizontal="left" indent="1"/>
      <protection hidden="1"/>
    </xf>
    <xf numFmtId="10" fontId="0" fillId="0" borderId="0" xfId="0" applyNumberForma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10" fontId="0" fillId="0" borderId="12" xfId="0" applyNumberFormat="1" applyFont="1" applyFill="1" applyBorder="1" applyAlignment="1" applyProtection="1">
      <alignment horizontal="left" indent="1"/>
      <protection hidden="1"/>
    </xf>
    <xf numFmtId="1" fontId="0" fillId="0" borderId="12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21" fillId="22" borderId="12" xfId="0" applyNumberFormat="1" applyFont="1" applyFill="1" applyBorder="1" applyAlignment="1" applyProtection="1">
      <alignment horizontal="center"/>
      <protection hidden="1"/>
    </xf>
    <xf numFmtId="10" fontId="0" fillId="22" borderId="12" xfId="0" applyNumberFormat="1" applyFont="1" applyFill="1" applyBorder="1" applyAlignment="1" applyProtection="1">
      <alignment horizontal="left" indent="1"/>
      <protection hidden="1"/>
    </xf>
    <xf numFmtId="1" fontId="0" fillId="22" borderId="12" xfId="0" applyNumberFormat="1" applyFill="1" applyBorder="1" applyAlignment="1" applyProtection="1">
      <alignment horizontal="center"/>
      <protection hidden="1"/>
    </xf>
    <xf numFmtId="1" fontId="0" fillId="22" borderId="0" xfId="0" applyNumberFormat="1" applyFill="1" applyBorder="1" applyAlignment="1" applyProtection="1">
      <alignment horizontal="center"/>
      <protection hidden="1"/>
    </xf>
    <xf numFmtId="0" fontId="0" fillId="0" borderId="11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0" fontId="0" fillId="0" borderId="14" xfId="0" applyNumberFormat="1" applyFill="1" applyBorder="1" applyAlignment="1">
      <alignment horizontal="left" indent="1"/>
    </xf>
    <xf numFmtId="10" fontId="0" fillId="0" borderId="0" xfId="0" applyNumberFormat="1" applyFill="1" applyBorder="1" applyAlignment="1">
      <alignment horizontal="left" inden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0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/>
    </xf>
    <xf numFmtId="1" fontId="0" fillId="22" borderId="14" xfId="0" applyNumberFormat="1" applyFill="1" applyBorder="1" applyAlignment="1" applyProtection="1">
      <alignment horizontal="center"/>
      <protection hidden="1"/>
    </xf>
    <xf numFmtId="2" fontId="21" fillId="0" borderId="12" xfId="0" applyNumberFormat="1" applyFont="1" applyBorder="1" applyAlignment="1">
      <alignment horizontal="center"/>
    </xf>
    <xf numFmtId="10" fontId="0" fillId="0" borderId="12" xfId="0" applyNumberFormat="1" applyBorder="1" applyAlignment="1">
      <alignment horizontal="left" indent="1"/>
    </xf>
    <xf numFmtId="10" fontId="0" fillId="0" borderId="14" xfId="0" applyNumberFormat="1" applyBorder="1" applyAlignment="1">
      <alignment horizontal="left" indent="1"/>
    </xf>
    <xf numFmtId="10" fontId="0" fillId="0" borderId="0" xfId="0" applyNumberFormat="1" applyBorder="1" applyAlignment="1">
      <alignment horizontal="left" inden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0" fontId="0" fillId="4" borderId="12" xfId="0" applyNumberFormat="1" applyFill="1" applyBorder="1" applyAlignment="1">
      <alignment horizontal="left" indent="1"/>
    </xf>
    <xf numFmtId="10" fontId="0" fillId="4" borderId="12" xfId="0" applyNumberFormat="1" applyFill="1" applyBorder="1" applyAlignment="1">
      <alignment horizontal="center"/>
    </xf>
    <xf numFmtId="10" fontId="0" fillId="4" borderId="14" xfId="0" applyNumberFormat="1" applyFill="1" applyBorder="1" applyAlignment="1">
      <alignment horizontal="center"/>
    </xf>
    <xf numFmtId="0" fontId="0" fillId="4" borderId="17" xfId="0" applyFont="1" applyFill="1" applyBorder="1" applyAlignment="1" applyProtection="1">
      <alignment horizontal="center"/>
      <protection hidden="1"/>
    </xf>
    <xf numFmtId="2" fontId="21" fillId="4" borderId="12" xfId="0" applyNumberFormat="1" applyFont="1" applyFill="1" applyBorder="1" applyAlignment="1" applyProtection="1">
      <alignment horizontal="center"/>
      <protection hidden="1"/>
    </xf>
    <xf numFmtId="10" fontId="0" fillId="4" borderId="12" xfId="0" applyNumberFormat="1" applyFont="1" applyFill="1" applyBorder="1" applyAlignment="1" applyProtection="1">
      <alignment horizontal="left" indent="1"/>
      <protection hidden="1"/>
    </xf>
    <xf numFmtId="1" fontId="0" fillId="4" borderId="12" xfId="0" applyNumberFormat="1" applyFill="1" applyBorder="1" applyAlignment="1" applyProtection="1">
      <alignment horizontal="center"/>
      <protection hidden="1"/>
    </xf>
    <xf numFmtId="1" fontId="0" fillId="4" borderId="14" xfId="0" applyNumberFormat="1" applyFill="1" applyBorder="1" applyAlignment="1" applyProtection="1">
      <alignment horizontal="center"/>
      <protection hidden="1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left" indent="1"/>
    </xf>
    <xf numFmtId="2" fontId="21" fillId="0" borderId="0" xfId="0" applyNumberFormat="1" applyFont="1" applyFill="1" applyBorder="1" applyAlignment="1" applyProtection="1">
      <alignment horizontal="center"/>
      <protection hidden="1"/>
    </xf>
    <xf numFmtId="10" fontId="0" fillId="0" borderId="0" xfId="0" applyNumberFormat="1" applyFont="1" applyFill="1" applyBorder="1" applyAlignment="1" applyProtection="1">
      <alignment horizontal="left" indent="1"/>
      <protection hidden="1"/>
    </xf>
    <xf numFmtId="2" fontId="21" fillId="0" borderId="0" xfId="0" applyNumberFormat="1" applyFont="1" applyBorder="1" applyAlignment="1">
      <alignment horizontal="center"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0" fontId="0" fillId="22" borderId="12" xfId="0" applyNumberFormat="1" applyFill="1" applyBorder="1" applyAlignment="1">
      <alignment horizontal="center" vertical="center"/>
    </xf>
    <xf numFmtId="10" fontId="0" fillId="22" borderId="14" xfId="0" applyNumberFormat="1" applyFill="1" applyBorder="1" applyAlignment="1">
      <alignment horizontal="center" vertical="center"/>
    </xf>
    <xf numFmtId="10" fontId="0" fillId="22" borderId="26" xfId="0" applyNumberFormat="1" applyFill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" fontId="0" fillId="24" borderId="12" xfId="0" applyNumberFormat="1" applyFill="1" applyBorder="1" applyAlignment="1">
      <alignment horizontal="center" vertical="center"/>
    </xf>
    <xf numFmtId="1" fontId="0" fillId="24" borderId="14" xfId="0" applyNumberFormat="1" applyFill="1" applyBorder="1" applyAlignment="1">
      <alignment horizontal="center" vertical="center"/>
    </xf>
    <xf numFmtId="1" fontId="0" fillId="24" borderId="26" xfId="0" applyNumberFormat="1" applyFill="1" applyBorder="1" applyAlignment="1">
      <alignment horizontal="center" vertical="center"/>
    </xf>
    <xf numFmtId="10" fontId="0" fillId="24" borderId="19" xfId="0" applyNumberFormat="1" applyFill="1" applyBorder="1" applyAlignment="1">
      <alignment horizontal="center" vertical="center"/>
    </xf>
    <xf numFmtId="10" fontId="0" fillId="24" borderId="20" xfId="0" applyNumberFormat="1" applyFill="1" applyBorder="1" applyAlignment="1">
      <alignment horizontal="center" vertical="center"/>
    </xf>
    <xf numFmtId="10" fontId="0" fillId="24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4" borderId="29" xfId="0" applyFill="1" applyBorder="1" applyAlignment="1" applyProtection="1">
      <alignment horizontal="center"/>
      <protection/>
    </xf>
    <xf numFmtId="49" fontId="25" fillId="4" borderId="30" xfId="0" applyNumberFormat="1" applyFont="1" applyFill="1" applyBorder="1" applyAlignment="1" applyProtection="1">
      <alignment horizontal="center" vertical="center" wrapText="1"/>
      <protection/>
    </xf>
    <xf numFmtId="0" fontId="0" fillId="4" borderId="30" xfId="0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32" xfId="0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4" borderId="12" xfId="0" applyFont="1" applyFill="1" applyBorder="1" applyAlignment="1" applyProtection="1">
      <alignment horizontal="center" vertical="center"/>
      <protection/>
    </xf>
    <xf numFmtId="0" fontId="26" fillId="4" borderId="12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26" fillId="4" borderId="26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6" fillId="4" borderId="11" xfId="0" applyFont="1" applyFill="1" applyBorder="1" applyAlignment="1" applyProtection="1">
      <alignment horizontal="center" vertical="center"/>
      <protection/>
    </xf>
    <xf numFmtId="0" fontId="26" fillId="4" borderId="12" xfId="0" applyFont="1" applyFill="1" applyBorder="1" applyAlignment="1" applyProtection="1">
      <alignment horizontal="center"/>
      <protection/>
    </xf>
    <xf numFmtId="0" fontId="26" fillId="4" borderId="14" xfId="0" applyFont="1" applyFill="1" applyBorder="1" applyAlignment="1" applyProtection="1">
      <alignment horizontal="center"/>
      <protection/>
    </xf>
    <xf numFmtId="0" fontId="26" fillId="4" borderId="26" xfId="0" applyFont="1" applyFill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4" borderId="11" xfId="0" applyFont="1" applyFill="1" applyBorder="1" applyAlignment="1" applyProtection="1">
      <alignment horizontal="center"/>
      <protection/>
    </xf>
    <xf numFmtId="0" fontId="26" fillId="4" borderId="33" xfId="0" applyFont="1" applyFill="1" applyBorder="1" applyAlignment="1" applyProtection="1">
      <alignment horizontal="center"/>
      <protection/>
    </xf>
    <xf numFmtId="0" fontId="26" fillId="4" borderId="34" xfId="0" applyFont="1" applyFill="1" applyBorder="1" applyAlignment="1" applyProtection="1">
      <alignment horizontal="center" vertical="center"/>
      <protection/>
    </xf>
    <xf numFmtId="0" fontId="26" fillId="4" borderId="34" xfId="0" applyFont="1" applyFill="1" applyBorder="1" applyAlignment="1" applyProtection="1">
      <alignment horizontal="center" vertical="center" wrapText="1"/>
      <protection/>
    </xf>
    <xf numFmtId="0" fontId="26" fillId="4" borderId="35" xfId="0" applyFont="1" applyFill="1" applyBorder="1" applyAlignment="1" applyProtection="1">
      <alignment horizontal="center" vertical="center" wrapText="1"/>
      <protection/>
    </xf>
    <xf numFmtId="0" fontId="26" fillId="4" borderId="3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1" fontId="26" fillId="0" borderId="12" xfId="0" applyNumberFormat="1" applyFont="1" applyFill="1" applyBorder="1" applyAlignment="1" applyProtection="1">
      <alignment horizontal="center"/>
      <protection locked="0"/>
    </xf>
    <xf numFmtId="1" fontId="26" fillId="0" borderId="14" xfId="0" applyNumberFormat="1" applyFont="1" applyFill="1" applyBorder="1" applyAlignment="1" applyProtection="1">
      <alignment horizontal="center"/>
      <protection locked="0"/>
    </xf>
    <xf numFmtId="1" fontId="26" fillId="0" borderId="26" xfId="0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" fontId="26" fillId="4" borderId="12" xfId="0" applyNumberFormat="1" applyFont="1" applyFill="1" applyBorder="1" applyAlignment="1" applyProtection="1">
      <alignment horizontal="center"/>
      <protection/>
    </xf>
    <xf numFmtId="1" fontId="26" fillId="4" borderId="14" xfId="0" applyNumberFormat="1" applyFont="1" applyFill="1" applyBorder="1" applyAlignment="1" applyProtection="1">
      <alignment horizontal="center"/>
      <protection/>
    </xf>
    <xf numFmtId="1" fontId="26" fillId="4" borderId="26" xfId="0" applyNumberFormat="1" applyFont="1" applyFill="1" applyBorder="1" applyAlignment="1" applyProtection="1">
      <alignment horizontal="center"/>
      <protection/>
    </xf>
    <xf numFmtId="0" fontId="26" fillId="4" borderId="28" xfId="0" applyFont="1" applyFill="1" applyBorder="1" applyAlignment="1" applyProtection="1">
      <alignment horizontal="center"/>
      <protection/>
    </xf>
    <xf numFmtId="1" fontId="26" fillId="4" borderId="19" xfId="0" applyNumberFormat="1" applyFont="1" applyFill="1" applyBorder="1" applyAlignment="1" applyProtection="1">
      <alignment horizontal="center"/>
      <protection/>
    </xf>
    <xf numFmtId="1" fontId="26" fillId="4" borderId="20" xfId="0" applyNumberFormat="1" applyFont="1" applyFill="1" applyBorder="1" applyAlignment="1" applyProtection="1">
      <alignment horizontal="center"/>
      <protection/>
    </xf>
    <xf numFmtId="1" fontId="26" fillId="4" borderId="27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7" fillId="25" borderId="37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/>
      <protection/>
    </xf>
    <xf numFmtId="0" fontId="26" fillId="3" borderId="22" xfId="0" applyFont="1" applyFill="1" applyBorder="1" applyAlignment="1" applyProtection="1">
      <alignment horizontal="center" vertical="center"/>
      <protection/>
    </xf>
    <xf numFmtId="0" fontId="26" fillId="3" borderId="23" xfId="0" applyFont="1" applyFill="1" applyBorder="1" applyAlignment="1" applyProtection="1">
      <alignment horizontal="center" vertical="center"/>
      <protection/>
    </xf>
    <xf numFmtId="0" fontId="26" fillId="3" borderId="23" xfId="0" applyFont="1" applyFill="1" applyBorder="1" applyAlignment="1" applyProtection="1">
      <alignment horizontal="center" vertical="center" wrapText="1"/>
      <protection/>
    </xf>
    <xf numFmtId="0" fontId="26" fillId="3" borderId="24" xfId="0" applyFont="1" applyFill="1" applyBorder="1" applyAlignment="1" applyProtection="1">
      <alignment horizontal="center" vertical="center" wrapText="1"/>
      <protection/>
    </xf>
    <xf numFmtId="0" fontId="26" fillId="3" borderId="25" xfId="0" applyFont="1" applyFill="1" applyBorder="1" applyAlignment="1" applyProtection="1">
      <alignment horizontal="center" vertical="center" wrapText="1"/>
      <protection/>
    </xf>
    <xf numFmtId="0" fontId="28" fillId="3" borderId="11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center" vertical="center" wrapText="1"/>
      <protection locked="0"/>
    </xf>
    <xf numFmtId="0" fontId="26" fillId="25" borderId="14" xfId="0" applyFont="1" applyFill="1" applyBorder="1" applyAlignment="1" applyProtection="1">
      <alignment horizontal="center" vertical="center" wrapText="1"/>
      <protection locked="0"/>
    </xf>
    <xf numFmtId="0" fontId="26" fillId="3" borderId="26" xfId="0" applyFont="1" applyFill="1" applyBorder="1" applyAlignment="1" applyProtection="1">
      <alignment horizontal="center" vertical="center" wrapText="1"/>
      <protection/>
    </xf>
    <xf numFmtId="1" fontId="26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25" borderId="14" xfId="0" applyNumberFormat="1" applyFont="1" applyFill="1" applyBorder="1" applyAlignment="1" applyProtection="1">
      <alignment horizontal="center" vertical="center" wrapText="1"/>
      <protection locked="0"/>
    </xf>
    <xf numFmtId="1" fontId="26" fillId="3" borderId="26" xfId="0" applyNumberFormat="1" applyFont="1" applyFill="1" applyBorder="1" applyAlignment="1" applyProtection="1">
      <alignment horizontal="center" vertical="center" wrapText="1"/>
      <protection/>
    </xf>
    <xf numFmtId="1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1" fontId="26" fillId="3" borderId="12" xfId="0" applyNumberFormat="1" applyFont="1" applyFill="1" applyBorder="1" applyAlignment="1" applyProtection="1">
      <alignment horizontal="center" vertical="center" wrapText="1"/>
      <protection/>
    </xf>
    <xf numFmtId="1" fontId="26" fillId="3" borderId="14" xfId="0" applyNumberFormat="1" applyFont="1" applyFill="1" applyBorder="1" applyAlignment="1" applyProtection="1">
      <alignment horizontal="center" vertical="center" wrapText="1"/>
      <protection/>
    </xf>
    <xf numFmtId="0" fontId="26" fillId="3" borderId="28" xfId="0" applyFont="1" applyFill="1" applyBorder="1" applyAlignment="1" applyProtection="1">
      <alignment horizontal="center" vertical="center" wrapText="1"/>
      <protection/>
    </xf>
    <xf numFmtId="1" fontId="26" fillId="3" borderId="19" xfId="0" applyNumberFormat="1" applyFont="1" applyFill="1" applyBorder="1" applyAlignment="1" applyProtection="1">
      <alignment horizontal="center" vertical="center" wrapText="1"/>
      <protection/>
    </xf>
    <xf numFmtId="1" fontId="26" fillId="3" borderId="20" xfId="0" applyNumberFormat="1" applyFont="1" applyFill="1" applyBorder="1" applyAlignment="1" applyProtection="1">
      <alignment horizontal="center" vertical="center" wrapText="1"/>
      <protection/>
    </xf>
    <xf numFmtId="1" fontId="26" fillId="3" borderId="27" xfId="0" applyNumberFormat="1" applyFont="1" applyFill="1" applyBorder="1" applyAlignment="1" applyProtection="1">
      <alignment horizontal="center" vertical="center" wrapText="1"/>
      <protection/>
    </xf>
    <xf numFmtId="49" fontId="29" fillId="0" borderId="0" xfId="0" applyNumberFormat="1" applyFont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18" fillId="0" borderId="38" xfId="0" applyFont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4" fillId="0" borderId="41" xfId="0" applyFont="1" applyBorder="1" applyAlignment="1" applyProtection="1">
      <alignment horizontal="center" vertical="center"/>
      <protection/>
    </xf>
    <xf numFmtId="0" fontId="27" fillId="25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color rgb="FF008000"/>
      </font>
      <fill>
        <patternFill patternType="solid">
          <fgColor rgb="FF008080"/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2:W139"/>
  <sheetViews>
    <sheetView zoomScale="75" zoomScaleNormal="75" workbookViewId="0" topLeftCell="A1">
      <selection activeCell="K56" sqref="K56"/>
    </sheetView>
  </sheetViews>
  <sheetFormatPr defaultColWidth="11.421875" defaultRowHeight="12.75"/>
  <cols>
    <col min="1" max="1" width="30.00390625" style="1" customWidth="1"/>
    <col min="2" max="2" width="26.7109375" style="1" customWidth="1"/>
    <col min="3" max="3" width="10.421875" style="1" customWidth="1"/>
    <col min="4" max="4" width="11.7109375" style="1" customWidth="1"/>
    <col min="5" max="12" width="10.421875" style="1" customWidth="1"/>
    <col min="13" max="13" width="13.00390625" style="1" customWidth="1"/>
    <col min="14" max="15" width="10.421875" style="1" customWidth="1"/>
    <col min="16" max="16" width="12.57421875" style="1" customWidth="1"/>
    <col min="17" max="17" width="10.7109375" style="1" customWidth="1"/>
    <col min="18" max="20" width="0" style="1" hidden="1" customWidth="1"/>
    <col min="21" max="21" width="0" style="2" hidden="1" customWidth="1"/>
    <col min="22" max="22" width="0" style="1" hidden="1" customWidth="1"/>
    <col min="23" max="16384" width="11.421875" style="1" customWidth="1"/>
  </cols>
  <sheetData>
    <row r="1" ht="15.75" customHeight="1"/>
    <row r="2" spans="1:22" ht="44.2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3"/>
      <c r="S2" s="4"/>
      <c r="T2" s="5"/>
      <c r="U2" s="5"/>
      <c r="V2" s="5"/>
    </row>
    <row r="3" spans="1:23" s="11" customFormat="1" ht="69.75" customHeight="1">
      <c r="A3" s="6" t="str">
        <f>'Saisie Locale'!A3</f>
        <v>Utilise la liste déroulante      (zoomer pour agrandir)        Enregistrer le fichier comme après les 2 points</v>
      </c>
      <c r="B3" s="7" t="str">
        <f>'Saisie Locale'!B6</f>
        <v>Inscrits</v>
      </c>
      <c r="C3" s="7" t="str">
        <f>'Saisie Locale'!C6</f>
        <v>Votants </v>
      </c>
      <c r="D3" s="7" t="str">
        <f>'Saisie Locale'!D6</f>
        <v>Abstentions</v>
      </c>
      <c r="E3" s="7" t="str">
        <f>'Saisie Locale'!E6</f>
        <v>Exprimés</v>
      </c>
      <c r="F3" s="7" t="str">
        <f>'Saisie Locale'!F6</f>
        <v>Nuls</v>
      </c>
      <c r="G3" s="7" t="str">
        <f>'Saisie Locale'!G6</f>
        <v>CGT</v>
      </c>
      <c r="H3" s="7" t="str">
        <f>'Saisie Locale'!H6</f>
        <v>SNUI             SUD</v>
      </c>
      <c r="I3" s="7" t="str">
        <f>'Saisie Locale'!I6</f>
        <v>FO        </v>
      </c>
      <c r="J3" s="7" t="str">
        <f>'Saisie Locale'!J6</f>
        <v>CFDT</v>
      </c>
      <c r="K3" s="7" t="str">
        <f>'Saisie Locale'!K6</f>
        <v>CFTC     UNSA</v>
      </c>
      <c r="L3" s="7" t="str">
        <f>'Saisie Locale'!L6</f>
        <v>SNA-FIP   SNI-FIP</v>
      </c>
      <c r="M3" s="7" t="str">
        <f>'Saisie Locale'!M6</f>
        <v>CGT+Union SNUI SUD (SDNC/48/90)</v>
      </c>
      <c r="N3" s="7" t="str">
        <f>'Saisie Locale'!N6</f>
        <v>CGC     (78)</v>
      </c>
      <c r="O3" s="7" t="str">
        <f>'Saisie Locale'!O6</f>
        <v>SNUFIP</v>
      </c>
      <c r="P3" s="7" t="str">
        <f>'Saisie Locale'!P6</f>
        <v>CFTC (Drôme)</v>
      </c>
      <c r="Q3" s="7" t="str">
        <f>'Saisie Locale'!Q6</f>
        <v>UNSA    (TG Nelle Calédonie)</v>
      </c>
      <c r="R3" s="8" t="str">
        <f>'Saisie Locale'!R6</f>
        <v>CGT Finances Publiques+ Administration Centrale (DCST)</v>
      </c>
      <c r="S3" s="9"/>
      <c r="T3" s="9"/>
      <c r="U3" s="10"/>
      <c r="V3" s="9"/>
      <c r="W3" s="9"/>
    </row>
    <row r="4" spans="1:18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20" ht="12.75">
      <c r="A5" s="12" t="s">
        <v>1</v>
      </c>
      <c r="B5" s="15">
        <f>'Saisie Locale'!B8</f>
        <v>181</v>
      </c>
      <c r="C5" s="15">
        <f>'Saisie Locale'!C8</f>
        <v>159</v>
      </c>
      <c r="D5" s="15">
        <f>'Saisie Locale'!D8</f>
        <v>22</v>
      </c>
      <c r="E5" s="15">
        <f>'Saisie Locale'!E8</f>
        <v>154</v>
      </c>
      <c r="F5" s="15">
        <f>'Saisie Locale'!F8</f>
        <v>5</v>
      </c>
      <c r="G5" s="15">
        <f>'Saisie Locale'!G8</f>
        <v>19</v>
      </c>
      <c r="H5" s="15">
        <f>'Saisie Locale'!H8</f>
        <v>59</v>
      </c>
      <c r="I5" s="15">
        <f>'Saisie Locale'!I8</f>
        <v>40</v>
      </c>
      <c r="J5" s="15">
        <f>'Saisie Locale'!J8</f>
        <v>36</v>
      </c>
      <c r="K5" s="15">
        <f>'Saisie Locale'!K8</f>
        <v>0</v>
      </c>
      <c r="L5" s="15">
        <f>'Saisie Locale'!L8</f>
        <v>0</v>
      </c>
      <c r="M5" s="15">
        <f>'Saisie Locale'!M8</f>
        <v>0</v>
      </c>
      <c r="N5" s="15">
        <f>'Saisie Locale'!N8</f>
        <v>0</v>
      </c>
      <c r="O5" s="15">
        <f>'Saisie Locale'!O8</f>
        <v>0</v>
      </c>
      <c r="P5" s="15">
        <f>'Saisie Locale'!P8</f>
        <v>0</v>
      </c>
      <c r="Q5" s="15">
        <f>'Saisie Locale'!Q8</f>
        <v>0</v>
      </c>
      <c r="R5" s="16">
        <f>'Saisie Locale'!R8</f>
        <v>0</v>
      </c>
      <c r="S5" s="2"/>
      <c r="T5" s="2">
        <f>MAX(G5:R5)</f>
        <v>59</v>
      </c>
    </row>
    <row r="6" spans="1:22" s="21" customFormat="1" ht="12.75">
      <c r="A6" s="17"/>
      <c r="B6" s="18"/>
      <c r="C6" s="18">
        <f>C5/B5</f>
        <v>0.8784530386740331</v>
      </c>
      <c r="D6" s="18">
        <f>D5/B5</f>
        <v>0.12154696132596685</v>
      </c>
      <c r="E6" s="18">
        <f>E5/C5</f>
        <v>0.9685534591194969</v>
      </c>
      <c r="F6" s="18">
        <f>F5/C5</f>
        <v>0.031446540880503145</v>
      </c>
      <c r="G6" s="18">
        <f>G5/E5</f>
        <v>0.12337662337662338</v>
      </c>
      <c r="H6" s="18">
        <f>H5/E5</f>
        <v>0.38311688311688313</v>
      </c>
      <c r="I6" s="18">
        <f>I5/E5</f>
        <v>0.2597402597402597</v>
      </c>
      <c r="J6" s="18">
        <f>J5/E5</f>
        <v>0.23376623376623376</v>
      </c>
      <c r="K6" s="18">
        <f>K5/E5</f>
        <v>0</v>
      </c>
      <c r="L6" s="18">
        <f>L5/E5</f>
        <v>0</v>
      </c>
      <c r="M6" s="18">
        <f>M5/E5</f>
        <v>0</v>
      </c>
      <c r="N6" s="18">
        <f>N5/E5</f>
        <v>0</v>
      </c>
      <c r="O6" s="18">
        <f>O5/E5</f>
        <v>0</v>
      </c>
      <c r="P6" s="18">
        <f>P5/E5</f>
        <v>0</v>
      </c>
      <c r="Q6" s="18">
        <f>Q5/E5</f>
        <v>0</v>
      </c>
      <c r="R6" s="19">
        <f>R5/E5</f>
        <v>0</v>
      </c>
      <c r="S6" s="20"/>
      <c r="U6" s="22"/>
      <c r="V6" s="23">
        <f>SUM(G6:R6)</f>
        <v>1</v>
      </c>
    </row>
    <row r="7" spans="1:21" s="21" customFormat="1" ht="12.75">
      <c r="A7" s="24"/>
      <c r="B7" s="18" t="s">
        <v>2</v>
      </c>
      <c r="C7" s="25">
        <f>'Saisie Locale'!C3</f>
        <v>4</v>
      </c>
      <c r="D7" s="26"/>
      <c r="E7" s="26"/>
      <c r="F7" s="26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7"/>
      <c r="U7" s="22"/>
    </row>
    <row r="8" spans="1:21" s="34" customFormat="1" ht="12.75" hidden="1">
      <c r="A8" s="28"/>
      <c r="B8" s="29" t="s">
        <v>3</v>
      </c>
      <c r="C8" s="30">
        <f>E5/C7</f>
        <v>38.5</v>
      </c>
      <c r="D8" s="31"/>
      <c r="E8" s="31"/>
      <c r="F8" s="31"/>
      <c r="G8" s="31"/>
      <c r="H8" s="29"/>
      <c r="I8" s="29"/>
      <c r="J8" s="31"/>
      <c r="K8" s="31"/>
      <c r="L8" s="31"/>
      <c r="M8" s="31"/>
      <c r="N8" s="31"/>
      <c r="O8" s="31"/>
      <c r="P8" s="31"/>
      <c r="Q8" s="31"/>
      <c r="R8" s="32"/>
      <c r="S8" s="33"/>
      <c r="U8" s="35"/>
    </row>
    <row r="9" spans="1:21" s="41" customFormat="1" ht="12.75" hidden="1">
      <c r="A9" s="36"/>
      <c r="B9" s="29" t="s">
        <v>4</v>
      </c>
      <c r="C9" s="30"/>
      <c r="D9" s="37"/>
      <c r="E9" s="37"/>
      <c r="F9" s="37"/>
      <c r="G9" s="38">
        <f>ROUNDDOWN(G5/C8,0)</f>
        <v>0</v>
      </c>
      <c r="H9" s="38">
        <f>ROUNDDOWN(H5/C8,0)</f>
        <v>1</v>
      </c>
      <c r="I9" s="38">
        <f>ROUNDDOWN(I5/C8,0)</f>
        <v>1</v>
      </c>
      <c r="J9" s="38">
        <f>ROUNDDOWN(J5/C8,0)</f>
        <v>0</v>
      </c>
      <c r="K9" s="38">
        <f>ROUNDDOWN(K5/C8,0)</f>
        <v>0</v>
      </c>
      <c r="L9" s="38">
        <f>ROUNDDOWN(L5/C8,0)</f>
        <v>0</v>
      </c>
      <c r="M9" s="38">
        <f>ROUNDDOWN(M5/C8,0)</f>
        <v>0</v>
      </c>
      <c r="N9" s="38">
        <f>ROUNDDOWN(N5/C8,0)</f>
        <v>0</v>
      </c>
      <c r="O9" s="38">
        <f>ROUNDDOWN(O5/C8,0)</f>
        <v>0</v>
      </c>
      <c r="P9" s="38">
        <f>ROUNDDOWN(P5/C8,0)</f>
        <v>0</v>
      </c>
      <c r="Q9" s="38">
        <f>ROUNDDOWN(Q5/C8,0)</f>
        <v>0</v>
      </c>
      <c r="R9" s="39">
        <f>ROUNDDOWN(R5/C8,0)</f>
        <v>0</v>
      </c>
      <c r="S9" s="35"/>
      <c r="T9" s="34"/>
      <c r="U9" s="40">
        <f>C7-(SUM(G9:R9))</f>
        <v>2</v>
      </c>
    </row>
    <row r="10" spans="1:21" s="34" customFormat="1" ht="12.75" hidden="1">
      <c r="A10" s="28"/>
      <c r="B10" s="29" t="s">
        <v>5</v>
      </c>
      <c r="C10" s="30"/>
      <c r="D10" s="31"/>
      <c r="E10" s="31"/>
      <c r="F10" s="31"/>
      <c r="G10" s="38">
        <f aca="true" t="shared" si="0" ref="G10:Q10">G5/(G9+1)</f>
        <v>19</v>
      </c>
      <c r="H10" s="38">
        <f t="shared" si="0"/>
        <v>29.5</v>
      </c>
      <c r="I10" s="38">
        <f t="shared" si="0"/>
        <v>20</v>
      </c>
      <c r="J10" s="38">
        <f t="shared" si="0"/>
        <v>36</v>
      </c>
      <c r="K10" s="38">
        <f t="shared" si="0"/>
        <v>0</v>
      </c>
      <c r="L10" s="38">
        <f t="shared" si="0"/>
        <v>0</v>
      </c>
      <c r="M10" s="38">
        <f t="shared" si="0"/>
        <v>0</v>
      </c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9">
        <f>R5/(R9+1)</f>
        <v>0</v>
      </c>
      <c r="S10" s="35"/>
      <c r="T10" s="2">
        <f>MAX(G10:R10)</f>
        <v>36</v>
      </c>
      <c r="U10" s="35"/>
    </row>
    <row r="11" spans="1:21" s="41" customFormat="1" ht="12.75" hidden="1">
      <c r="A11" s="36"/>
      <c r="B11" s="29" t="s">
        <v>6</v>
      </c>
      <c r="C11" s="30"/>
      <c r="D11" s="37"/>
      <c r="E11" s="37"/>
      <c r="F11" s="37"/>
      <c r="G11" s="38">
        <f>IF(AND(U9&gt;0,G10=T10),(G9+1),G9)</f>
        <v>0</v>
      </c>
      <c r="H11" s="38">
        <f>IF(AND(U9&gt;0,H10=T10),(H9+1),H9)</f>
        <v>1</v>
      </c>
      <c r="I11" s="38">
        <f>IF(AND(U9&gt;0,I10=T10),(I9+1),I9)</f>
        <v>1</v>
      </c>
      <c r="J11" s="38">
        <f>IF(AND(U9&gt;0,J10=T10),(J9+1),J9)</f>
        <v>1</v>
      </c>
      <c r="K11" s="38">
        <f>IF(AND(U9&gt;0,K10=T10),(K9+1),K9)</f>
        <v>0</v>
      </c>
      <c r="L11" s="38">
        <f>IF(AND(U9&gt;0,L10=T10),(L9+1),L9)</f>
        <v>0</v>
      </c>
      <c r="M11" s="38">
        <f>IF(AND(U9&gt;0,M10=T10),(M9+1),M9)</f>
        <v>0</v>
      </c>
      <c r="N11" s="38">
        <f>IF(AND(U9&gt;0,N10=T10),(N9+1),N9)</f>
        <v>0</v>
      </c>
      <c r="O11" s="38">
        <f>IF(AND(U9&gt;0,O10=T10),(O9+1),O9)</f>
        <v>0</v>
      </c>
      <c r="P11" s="38">
        <f>IF(AND(U9&gt;0,P10=T10),(P9+1),P9)</f>
        <v>0</v>
      </c>
      <c r="Q11" s="38">
        <f>IF(AND(U9&gt;0,Q10=T10),(Q9+1),Q9)</f>
        <v>0</v>
      </c>
      <c r="R11" s="39">
        <f>IF(AND(U9&gt;0,R10=T10),(R9+1),R9)</f>
        <v>0</v>
      </c>
      <c r="S11" s="35"/>
      <c r="T11" s="34"/>
      <c r="U11" s="35">
        <f>U9-1</f>
        <v>1</v>
      </c>
    </row>
    <row r="12" spans="1:21" s="41" customFormat="1" ht="12.75" hidden="1">
      <c r="A12" s="36"/>
      <c r="B12" s="29"/>
      <c r="C12" s="30"/>
      <c r="D12" s="37"/>
      <c r="E12" s="37"/>
      <c r="F12" s="37"/>
      <c r="G12" s="38">
        <f aca="true" t="shared" si="1" ref="G12:R12">G5/(G11+1)</f>
        <v>19</v>
      </c>
      <c r="H12" s="38">
        <f t="shared" si="1"/>
        <v>29.5</v>
      </c>
      <c r="I12" s="38">
        <f t="shared" si="1"/>
        <v>20</v>
      </c>
      <c r="J12" s="38">
        <f t="shared" si="1"/>
        <v>18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1"/>
        <v>0</v>
      </c>
      <c r="R12" s="39">
        <f t="shared" si="1"/>
        <v>0</v>
      </c>
      <c r="S12" s="35"/>
      <c r="T12" s="2">
        <f>MAX(G12:R12)</f>
        <v>29.5</v>
      </c>
      <c r="U12" s="35"/>
    </row>
    <row r="13" spans="1:21" s="41" customFormat="1" ht="12.75" hidden="1">
      <c r="A13" s="36"/>
      <c r="B13" s="29" t="s">
        <v>7</v>
      </c>
      <c r="C13" s="30"/>
      <c r="D13" s="37"/>
      <c r="E13" s="37"/>
      <c r="F13" s="37"/>
      <c r="G13" s="38">
        <f>IF(AND(U11&gt;0,G12=T12),(G11+1),G11)</f>
        <v>0</v>
      </c>
      <c r="H13" s="38">
        <f>IF(AND(U11&gt;0,H12=T12),(H11+1),H11)</f>
        <v>2</v>
      </c>
      <c r="I13" s="38">
        <f>IF(AND(U11&gt;0,I12=T12),(I11+1),I11)</f>
        <v>1</v>
      </c>
      <c r="J13" s="38">
        <f>IF(AND(U11&gt;0,J12=T12),(J11+1),J11)</f>
        <v>1</v>
      </c>
      <c r="K13" s="38">
        <f>IF(AND(U11&gt;0,K12=T12),(K11+1),K11)</f>
        <v>0</v>
      </c>
      <c r="L13" s="38">
        <f>IF(AND(U11&gt;0,L12=T12),(L11+1),L11)</f>
        <v>0</v>
      </c>
      <c r="M13" s="38">
        <f>IF(AND(U11&gt;0,M12=T12),(M11+1),M11)</f>
        <v>0</v>
      </c>
      <c r="N13" s="38">
        <f>IF(AND(U11&gt;0,N12=T12),(N11+1),N11)</f>
        <v>0</v>
      </c>
      <c r="O13" s="38">
        <f>IF(AND(U11&gt;0,O12=T12),(O11+1),O11)</f>
        <v>0</v>
      </c>
      <c r="P13" s="38">
        <f>IF(AND(U11&gt;0,P12=T12),(P11+1),P11)</f>
        <v>0</v>
      </c>
      <c r="Q13" s="38">
        <f>IF(AND(U11&gt;0,Q12=T12),(Q11+1),Q11)</f>
        <v>0</v>
      </c>
      <c r="R13" s="39">
        <f>IF(AND(U11&gt;0,R12=T12),(R11+1),R11)</f>
        <v>0</v>
      </c>
      <c r="S13" s="35"/>
      <c r="T13" s="35"/>
      <c r="U13" s="35">
        <f>U11-1</f>
        <v>0</v>
      </c>
    </row>
    <row r="14" spans="1:21" s="41" customFormat="1" ht="12.75" hidden="1">
      <c r="A14" s="36"/>
      <c r="B14" s="29"/>
      <c r="C14" s="30"/>
      <c r="D14" s="37"/>
      <c r="E14" s="37"/>
      <c r="F14" s="37"/>
      <c r="G14" s="38">
        <f>G5/(G13+1)</f>
        <v>19</v>
      </c>
      <c r="H14" s="38">
        <f aca="true" t="shared" si="2" ref="H14:R14">H5/(H13+1)</f>
        <v>19.666666666666668</v>
      </c>
      <c r="I14" s="38">
        <f t="shared" si="2"/>
        <v>20</v>
      </c>
      <c r="J14" s="38">
        <f t="shared" si="2"/>
        <v>18</v>
      </c>
      <c r="K14" s="38">
        <f t="shared" si="2"/>
        <v>0</v>
      </c>
      <c r="L14" s="38">
        <f t="shared" si="2"/>
        <v>0</v>
      </c>
      <c r="M14" s="38">
        <f t="shared" si="2"/>
        <v>0</v>
      </c>
      <c r="N14" s="38">
        <f t="shared" si="2"/>
        <v>0</v>
      </c>
      <c r="O14" s="38">
        <f t="shared" si="2"/>
        <v>0</v>
      </c>
      <c r="P14" s="38">
        <f t="shared" si="2"/>
        <v>0</v>
      </c>
      <c r="Q14" s="38">
        <f t="shared" si="2"/>
        <v>0</v>
      </c>
      <c r="R14" s="39">
        <f t="shared" si="2"/>
        <v>0</v>
      </c>
      <c r="S14" s="35"/>
      <c r="T14" s="2">
        <f>MAX(G14:R14)</f>
        <v>20</v>
      </c>
      <c r="U14" s="35"/>
    </row>
    <row r="15" spans="1:21" s="41" customFormat="1" ht="12.75" hidden="1">
      <c r="A15" s="36"/>
      <c r="B15" s="29" t="s">
        <v>8</v>
      </c>
      <c r="C15" s="30"/>
      <c r="D15" s="37"/>
      <c r="E15" s="37"/>
      <c r="F15" s="37"/>
      <c r="G15" s="38">
        <f>IF(AND(U13&gt;0,G14=T14),(G13+1),G13)</f>
        <v>0</v>
      </c>
      <c r="H15" s="38">
        <f>IF(AND(U13&gt;0,H14=T14),(H13+1),H13)</f>
        <v>2</v>
      </c>
      <c r="I15" s="38">
        <f>IF(AND(U13&gt;0,I14=T14),(I13+1),I13)</f>
        <v>1</v>
      </c>
      <c r="J15" s="38">
        <f>IF(AND(U13&gt;0,J14=T14),(J13+1),J13)</f>
        <v>1</v>
      </c>
      <c r="K15" s="38">
        <f>IF(AND(U13&gt;0,K14=T14),(K13+1),K13)</f>
        <v>0</v>
      </c>
      <c r="L15" s="38">
        <f>IF(AND(U13&gt;0,L14=T14),(L13+1),L13)</f>
        <v>0</v>
      </c>
      <c r="M15" s="38">
        <f>IF(AND(U13&gt;0,M14=T14),(M13+1),M13)</f>
        <v>0</v>
      </c>
      <c r="N15" s="38">
        <f>IF(AND(U13&gt;0,N14=T14),(N13+1),N13)</f>
        <v>0</v>
      </c>
      <c r="O15" s="38">
        <f>IF(AND(U13&gt;0,O14=T14),(O13+1),O13)</f>
        <v>0</v>
      </c>
      <c r="P15" s="38">
        <f>IF(AND(U13&gt;0,P14=T14),(P13+1),P13)</f>
        <v>0</v>
      </c>
      <c r="Q15" s="38">
        <f>IF(AND(U13&gt;0,Q14=T14),(Q13+1),Q13)</f>
        <v>0</v>
      </c>
      <c r="R15" s="39">
        <f>IF(AND(U13&gt;0,R14=T14),(R13+1),R13)</f>
        <v>0</v>
      </c>
      <c r="S15" s="35"/>
      <c r="T15" s="35"/>
      <c r="U15" s="35">
        <f>U13-1</f>
        <v>-1</v>
      </c>
    </row>
    <row r="16" spans="1:21" s="41" customFormat="1" ht="12.75" hidden="1">
      <c r="A16" s="36"/>
      <c r="B16" s="29"/>
      <c r="C16" s="30"/>
      <c r="D16" s="37"/>
      <c r="E16" s="37"/>
      <c r="F16" s="37"/>
      <c r="G16" s="38">
        <f>G5/(G15+1)</f>
        <v>19</v>
      </c>
      <c r="H16" s="38">
        <f aca="true" t="shared" si="3" ref="H16:R16">H5/(H15+1)</f>
        <v>19.666666666666668</v>
      </c>
      <c r="I16" s="38">
        <f t="shared" si="3"/>
        <v>20</v>
      </c>
      <c r="J16" s="38">
        <f t="shared" si="3"/>
        <v>18</v>
      </c>
      <c r="K16" s="38">
        <f t="shared" si="3"/>
        <v>0</v>
      </c>
      <c r="L16" s="38">
        <f t="shared" si="3"/>
        <v>0</v>
      </c>
      <c r="M16" s="38">
        <f t="shared" si="3"/>
        <v>0</v>
      </c>
      <c r="N16" s="38">
        <f t="shared" si="3"/>
        <v>0</v>
      </c>
      <c r="O16" s="38">
        <f t="shared" si="3"/>
        <v>0</v>
      </c>
      <c r="P16" s="38">
        <f t="shared" si="3"/>
        <v>0</v>
      </c>
      <c r="Q16" s="38">
        <f t="shared" si="3"/>
        <v>0</v>
      </c>
      <c r="R16" s="39">
        <f t="shared" si="3"/>
        <v>0</v>
      </c>
      <c r="S16" s="35"/>
      <c r="T16" s="2">
        <f>MAX(G16:R16)</f>
        <v>20</v>
      </c>
      <c r="U16" s="35"/>
    </row>
    <row r="17" spans="1:21" s="41" customFormat="1" ht="12.75" hidden="1">
      <c r="A17" s="36"/>
      <c r="B17" s="29" t="s">
        <v>9</v>
      </c>
      <c r="C17" s="30"/>
      <c r="D17" s="37"/>
      <c r="E17" s="37"/>
      <c r="F17" s="37"/>
      <c r="G17" s="38">
        <f>IF(AND(U15&gt;0,G16=T16),(G15+1),G15)</f>
        <v>0</v>
      </c>
      <c r="H17" s="38">
        <f>IF(AND(U15&gt;0,H16=T16),(H15+1),H15)</f>
        <v>2</v>
      </c>
      <c r="I17" s="38">
        <f>IF(AND(U15&gt;0,I16=T16),(I15+1),I15)</f>
        <v>1</v>
      </c>
      <c r="J17" s="38">
        <f>IF(AND(U15&gt;0,J16=T16),(J15+1),J15)</f>
        <v>1</v>
      </c>
      <c r="K17" s="38">
        <f>IF(AND(U15&gt;0,K16=T16),(K15+1),K15)</f>
        <v>0</v>
      </c>
      <c r="L17" s="38">
        <f>IF(AND(U15&gt;0,L16=T16),(L15+1),L15)</f>
        <v>0</v>
      </c>
      <c r="M17" s="38">
        <f>IF(AND(U15&gt;0,M16=T16),(M15+1),M15)</f>
        <v>0</v>
      </c>
      <c r="N17" s="38">
        <f>IF(AND(U15&gt;0,N16=T16),(N15+1),N15)</f>
        <v>0</v>
      </c>
      <c r="O17" s="38">
        <f>IF(AND(U15&gt;0,O16=T16),(O15+1),O15)</f>
        <v>0</v>
      </c>
      <c r="P17" s="38">
        <f>IF(AND(U15&gt;0,P16=T16),(P15+1),P15)</f>
        <v>0</v>
      </c>
      <c r="Q17" s="38">
        <f>IF(AND(U15&gt;0,Q16=T16),(Q15+1),Q15)</f>
        <v>0</v>
      </c>
      <c r="R17" s="39">
        <f>IF(AND(U15&gt;0,R16=T16),(R15+1),R15)</f>
        <v>0</v>
      </c>
      <c r="S17" s="35"/>
      <c r="T17" s="35"/>
      <c r="U17" s="35">
        <f>U15-1</f>
        <v>-2</v>
      </c>
    </row>
    <row r="18" spans="1:21" s="41" customFormat="1" ht="12.75" hidden="1">
      <c r="A18" s="36"/>
      <c r="B18" s="29"/>
      <c r="C18" s="30"/>
      <c r="D18" s="37"/>
      <c r="E18" s="37"/>
      <c r="F18" s="37"/>
      <c r="G18" s="38">
        <f>G5/(G17+1)</f>
        <v>19</v>
      </c>
      <c r="H18" s="38">
        <f aca="true" t="shared" si="4" ref="H18:R18">H5/(H17+1)</f>
        <v>19.666666666666668</v>
      </c>
      <c r="I18" s="38">
        <f t="shared" si="4"/>
        <v>20</v>
      </c>
      <c r="J18" s="38">
        <f t="shared" si="4"/>
        <v>18</v>
      </c>
      <c r="K18" s="38">
        <f t="shared" si="4"/>
        <v>0</v>
      </c>
      <c r="L18" s="38">
        <f t="shared" si="4"/>
        <v>0</v>
      </c>
      <c r="M18" s="38">
        <f t="shared" si="4"/>
        <v>0</v>
      </c>
      <c r="N18" s="38">
        <f t="shared" si="4"/>
        <v>0</v>
      </c>
      <c r="O18" s="38">
        <f t="shared" si="4"/>
        <v>0</v>
      </c>
      <c r="P18" s="38">
        <f t="shared" si="4"/>
        <v>0</v>
      </c>
      <c r="Q18" s="38">
        <f t="shared" si="4"/>
        <v>0</v>
      </c>
      <c r="R18" s="39">
        <f t="shared" si="4"/>
        <v>0</v>
      </c>
      <c r="S18" s="35"/>
      <c r="T18" s="2">
        <f>MAX(G18:R18)</f>
        <v>20</v>
      </c>
      <c r="U18" s="35"/>
    </row>
    <row r="19" spans="1:21" s="41" customFormat="1" ht="12.75" hidden="1">
      <c r="A19" s="36"/>
      <c r="B19" s="29" t="s">
        <v>10</v>
      </c>
      <c r="C19" s="30"/>
      <c r="D19" s="37"/>
      <c r="E19" s="37"/>
      <c r="F19" s="37"/>
      <c r="G19" s="38">
        <f>IF(AND(U17&gt;0,G18=T18),(G17+1),G17)</f>
        <v>0</v>
      </c>
      <c r="H19" s="38">
        <f>IF(AND(U17&gt;0,H18=T18),(H17+1),H17)</f>
        <v>2</v>
      </c>
      <c r="I19" s="38">
        <f>IF(AND(U17&gt;0,I18=T18),(I17+1),I17)</f>
        <v>1</v>
      </c>
      <c r="J19" s="38">
        <f>IF(AND(U17&gt;0,J18=T18),(J17+1),J17)</f>
        <v>1</v>
      </c>
      <c r="K19" s="38">
        <f>IF(AND(U17&gt;0,K18=T18),(K17+1),K17)</f>
        <v>0</v>
      </c>
      <c r="L19" s="38">
        <f>IF(AND(U17&gt;0,L18=T18),(L17+1),L17)</f>
        <v>0</v>
      </c>
      <c r="M19" s="38">
        <f>IF(AND(U17&gt;0,M18=T18),(M17+1),M17)</f>
        <v>0</v>
      </c>
      <c r="N19" s="38">
        <f>IF(AND(U17&gt;0,N18=T18),(N17+1),N17)</f>
        <v>0</v>
      </c>
      <c r="O19" s="38">
        <f>IF(AND(U17&gt;0,O18=T18),(O17+1),O17)</f>
        <v>0</v>
      </c>
      <c r="P19" s="38">
        <f>IF(AND(U17&gt;0,P18=T18),(P17+1),P17)</f>
        <v>0</v>
      </c>
      <c r="Q19" s="38">
        <f>IF(AND(U17&gt;0,Q18=T18),(Q17+1),Q17)</f>
        <v>0</v>
      </c>
      <c r="R19" s="39">
        <f>IF(AND(U17&gt;0,R18=T18),(R17+1),R17)</f>
        <v>0</v>
      </c>
      <c r="S19" s="35"/>
      <c r="T19" s="35"/>
      <c r="U19" s="35">
        <f>U17-1</f>
        <v>-3</v>
      </c>
    </row>
    <row r="20" spans="1:21" s="41" customFormat="1" ht="12.75" hidden="1">
      <c r="A20" s="36"/>
      <c r="B20" s="29"/>
      <c r="C20" s="30"/>
      <c r="D20" s="37"/>
      <c r="E20" s="37"/>
      <c r="F20" s="37"/>
      <c r="G20" s="38">
        <f>G5/(G19+1)</f>
        <v>19</v>
      </c>
      <c r="H20" s="38">
        <f aca="true" t="shared" si="5" ref="H20:R20">H5/(H19+1)</f>
        <v>19.666666666666668</v>
      </c>
      <c r="I20" s="38">
        <f t="shared" si="5"/>
        <v>20</v>
      </c>
      <c r="J20" s="38">
        <f t="shared" si="5"/>
        <v>18</v>
      </c>
      <c r="K20" s="38">
        <f t="shared" si="5"/>
        <v>0</v>
      </c>
      <c r="L20" s="38">
        <f t="shared" si="5"/>
        <v>0</v>
      </c>
      <c r="M20" s="38">
        <f t="shared" si="5"/>
        <v>0</v>
      </c>
      <c r="N20" s="38">
        <f t="shared" si="5"/>
        <v>0</v>
      </c>
      <c r="O20" s="38">
        <f t="shared" si="5"/>
        <v>0</v>
      </c>
      <c r="P20" s="38">
        <f t="shared" si="5"/>
        <v>0</v>
      </c>
      <c r="Q20" s="38">
        <f t="shared" si="5"/>
        <v>0</v>
      </c>
      <c r="R20" s="39">
        <f t="shared" si="5"/>
        <v>0</v>
      </c>
      <c r="S20" s="35"/>
      <c r="T20" s="2">
        <f>MAX(G20:R20)</f>
        <v>20</v>
      </c>
      <c r="U20" s="35"/>
    </row>
    <row r="21" spans="1:21" s="41" customFormat="1" ht="12.75" hidden="1">
      <c r="A21" s="36"/>
      <c r="B21" s="29" t="s">
        <v>11</v>
      </c>
      <c r="C21" s="30"/>
      <c r="D21" s="37"/>
      <c r="E21" s="37"/>
      <c r="F21" s="37"/>
      <c r="G21" s="38">
        <f>IF(AND(U19&gt;0,G20=T20),(G19+1),G19)</f>
        <v>0</v>
      </c>
      <c r="H21" s="38">
        <f>IF(AND(U19&gt;0,H20=T20),(H19+1),H19)</f>
        <v>2</v>
      </c>
      <c r="I21" s="38">
        <f>IF(AND(U19&gt;0,I20=T20),(I19+1),I19)</f>
        <v>1</v>
      </c>
      <c r="J21" s="38">
        <f>IF(AND(U19&gt;0,J20=T20),(J19+1),J19)</f>
        <v>1</v>
      </c>
      <c r="K21" s="38">
        <f>IF(AND(U19&gt;0,K20=T20),(K19+1),K19)</f>
        <v>0</v>
      </c>
      <c r="L21" s="38">
        <f>IF(AND(U19&gt;0,L20=T20),(L19+1),L19)</f>
        <v>0</v>
      </c>
      <c r="M21" s="38">
        <f>IF(AND(U19&gt;0,M20=T20),(M19+1),M19)</f>
        <v>0</v>
      </c>
      <c r="N21" s="38">
        <f>IF(AND(U19&gt;0,N20=T20),(N19+1),N19)</f>
        <v>0</v>
      </c>
      <c r="O21" s="38">
        <f>IF(AND(U19&gt;0,O20=T20),(O19+1),O19)</f>
        <v>0</v>
      </c>
      <c r="P21" s="38">
        <f>IF(AND(U19&gt;0,P20=T20),(P19+1),P19)</f>
        <v>0</v>
      </c>
      <c r="Q21" s="38">
        <f>IF(AND(U19&gt;0,Q20=T20),(Q19+1),Q19)</f>
        <v>0</v>
      </c>
      <c r="R21" s="39">
        <f>IF(AND(U19&gt;0,R20=T20),(R19+1),R19)</f>
        <v>0</v>
      </c>
      <c r="S21" s="35"/>
      <c r="T21" s="35"/>
      <c r="U21" s="35">
        <f>U19-1</f>
        <v>-4</v>
      </c>
    </row>
    <row r="22" spans="1:21" s="41" customFormat="1" ht="12.75" hidden="1">
      <c r="A22" s="36"/>
      <c r="B22" s="29"/>
      <c r="C22" s="30"/>
      <c r="D22" s="37"/>
      <c r="E22" s="37"/>
      <c r="F22" s="37"/>
      <c r="G22" s="38">
        <f>G5/(G21+1)</f>
        <v>19</v>
      </c>
      <c r="H22" s="38">
        <f aca="true" t="shared" si="6" ref="H22:R22">H5/(H21+1)</f>
        <v>19.666666666666668</v>
      </c>
      <c r="I22" s="38">
        <f t="shared" si="6"/>
        <v>20</v>
      </c>
      <c r="J22" s="38">
        <f t="shared" si="6"/>
        <v>18</v>
      </c>
      <c r="K22" s="38">
        <f t="shared" si="6"/>
        <v>0</v>
      </c>
      <c r="L22" s="38">
        <f t="shared" si="6"/>
        <v>0</v>
      </c>
      <c r="M22" s="38">
        <f t="shared" si="6"/>
        <v>0</v>
      </c>
      <c r="N22" s="38">
        <f t="shared" si="6"/>
        <v>0</v>
      </c>
      <c r="O22" s="38">
        <f t="shared" si="6"/>
        <v>0</v>
      </c>
      <c r="P22" s="38">
        <f t="shared" si="6"/>
        <v>0</v>
      </c>
      <c r="Q22" s="38">
        <f t="shared" si="6"/>
        <v>0</v>
      </c>
      <c r="R22" s="39">
        <f t="shared" si="6"/>
        <v>0</v>
      </c>
      <c r="S22" s="35"/>
      <c r="T22" s="2">
        <f>MAX(G22:R22)</f>
        <v>20</v>
      </c>
      <c r="U22" s="35"/>
    </row>
    <row r="23" spans="1:21" s="41" customFormat="1" ht="12.75" hidden="1">
      <c r="A23" s="36"/>
      <c r="B23" s="29" t="s">
        <v>12</v>
      </c>
      <c r="C23" s="30"/>
      <c r="D23" s="37"/>
      <c r="E23" s="37"/>
      <c r="F23" s="37"/>
      <c r="G23" s="38">
        <f>IF(AND(U21&gt;0,G22=T22),(G21+1),G21)</f>
        <v>0</v>
      </c>
      <c r="H23" s="38">
        <f>IF(AND(U21&gt;0,H22=T22),(H21+1),H21)</f>
        <v>2</v>
      </c>
      <c r="I23" s="38">
        <f>IF(AND(U21&gt;0,I22=T22),(I21+1),I21)</f>
        <v>1</v>
      </c>
      <c r="J23" s="38">
        <f>IF(AND(U21&gt;0,J22=T22),(J21+1),J21)</f>
        <v>1</v>
      </c>
      <c r="K23" s="38">
        <f>IF(AND(U21&gt;0,K22=T22),(K21+1),K21)</f>
        <v>0</v>
      </c>
      <c r="L23" s="38">
        <f>IF(AND(U21&gt;0,L22=T22),(L21+1),L21)</f>
        <v>0</v>
      </c>
      <c r="M23" s="38">
        <f>IF(AND(U21&gt;0,M22=T22),(M21+1),M21)</f>
        <v>0</v>
      </c>
      <c r="N23" s="38">
        <f>IF(AND(U21&gt;0,N22=T22),(N21+1),N21)</f>
        <v>0</v>
      </c>
      <c r="O23" s="38">
        <f>IF(AND(U21&gt;0,O22=T22),(O21+1),O21)</f>
        <v>0</v>
      </c>
      <c r="P23" s="38">
        <f>IF(AND(U21&gt;0,P22=T22),(P21+1),P21)</f>
        <v>0</v>
      </c>
      <c r="Q23" s="38">
        <f>IF(AND(U21&gt;0,Q22=T22),(Q21+1),Q21)</f>
        <v>0</v>
      </c>
      <c r="R23" s="39">
        <f>IF(AND(U21&gt;0,R22=T22),(R21+1),R21)</f>
        <v>0</v>
      </c>
      <c r="S23" s="35"/>
      <c r="T23" s="35"/>
      <c r="U23" s="35">
        <f>U21-1</f>
        <v>-5</v>
      </c>
    </row>
    <row r="24" spans="1:21" s="41" customFormat="1" ht="12.75" hidden="1">
      <c r="A24" s="36"/>
      <c r="B24" s="29"/>
      <c r="C24" s="30"/>
      <c r="D24" s="37"/>
      <c r="E24" s="37"/>
      <c r="F24" s="37"/>
      <c r="G24" s="38" t="str">
        <f>IF(U23&lt;1,"STOP",G15/(G23+1))</f>
        <v>STOP</v>
      </c>
      <c r="H24" s="38" t="str">
        <f>IF(U23&lt;1,"STOP",H15/(H23+1))</f>
        <v>STOP</v>
      </c>
      <c r="I24" s="38" t="str">
        <f>IF(U23&lt;1,"STOP",I15/(I23+1))</f>
        <v>STOP</v>
      </c>
      <c r="J24" s="38" t="str">
        <f>IF(U23&lt;1,"STOP",J15/(J23+1))</f>
        <v>STOP</v>
      </c>
      <c r="K24" s="38" t="str">
        <f>IF(U23&lt;1,"STOP",K15/(K23+1))</f>
        <v>STOP</v>
      </c>
      <c r="L24" s="38" t="str">
        <f>IF(U23&lt;1,"STOP",L15/(L23+1))</f>
        <v>STOP</v>
      </c>
      <c r="M24" s="38" t="str">
        <f>IF(U23&lt;1,"STOP",M15/(M23+1))</f>
        <v>STOP</v>
      </c>
      <c r="N24" s="38" t="str">
        <f>IF(U23&lt;1,"STOP",N15/(N23+1))</f>
        <v>STOP</v>
      </c>
      <c r="O24" s="38" t="str">
        <f>IF(U23&lt;1,"STOP",O15/(O23+1))</f>
        <v>STOP</v>
      </c>
      <c r="P24" s="38" t="str">
        <f>IF(U23&lt;1,"STOP",P15/(P23+1))</f>
        <v>STOP</v>
      </c>
      <c r="Q24" s="38" t="str">
        <f>IF(U23&lt;1,"STOP",Q15/(Q23+1))</f>
        <v>STOP</v>
      </c>
      <c r="R24" s="39" t="str">
        <f>IF(U23&lt;1,"STOP",R15/(R23+1))</f>
        <v>STOP</v>
      </c>
      <c r="S24" s="35"/>
      <c r="T24" s="2">
        <f>MAX(G24:R24)</f>
        <v>0</v>
      </c>
      <c r="U24" s="35"/>
    </row>
    <row r="25" spans="1:21" s="41" customFormat="1" ht="12.75" hidden="1">
      <c r="A25" s="36"/>
      <c r="B25" s="29"/>
      <c r="C25" s="30"/>
      <c r="D25" s="37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5"/>
      <c r="T25" s="35"/>
      <c r="U25" s="35"/>
    </row>
    <row r="26" spans="1:21" s="41" customFormat="1" ht="12.75">
      <c r="A26" s="36"/>
      <c r="B26" s="29"/>
      <c r="C26" s="30"/>
      <c r="D26" s="37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35"/>
      <c r="T26" s="2"/>
      <c r="U26" s="35"/>
    </row>
    <row r="27" spans="1:21" s="41" customFormat="1" ht="12.75">
      <c r="A27" s="42"/>
      <c r="B27" s="43" t="s">
        <v>13</v>
      </c>
      <c r="C27" s="44"/>
      <c r="D27" s="45"/>
      <c r="E27" s="45"/>
      <c r="F27" s="45"/>
      <c r="G27" s="46">
        <f>G23</f>
        <v>0</v>
      </c>
      <c r="H27" s="46">
        <f aca="true" t="shared" si="7" ref="H27:R27">H23</f>
        <v>2</v>
      </c>
      <c r="I27" s="46">
        <f t="shared" si="7"/>
        <v>1</v>
      </c>
      <c r="J27" s="46">
        <f t="shared" si="7"/>
        <v>1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46">
        <f t="shared" si="7"/>
        <v>0</v>
      </c>
      <c r="O27" s="46">
        <f t="shared" si="7"/>
        <v>0</v>
      </c>
      <c r="P27" s="46">
        <f t="shared" si="7"/>
        <v>0</v>
      </c>
      <c r="Q27" s="46">
        <f t="shared" si="7"/>
        <v>0</v>
      </c>
      <c r="R27" s="46">
        <f t="shared" si="7"/>
        <v>0</v>
      </c>
      <c r="S27" s="47"/>
      <c r="T27" s="35" t="s">
        <v>14</v>
      </c>
      <c r="U27" s="35"/>
    </row>
    <row r="28" spans="1:21" s="21" customFormat="1" ht="12.7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7"/>
      <c r="U28" s="22"/>
    </row>
    <row r="29" spans="1:21" s="21" customFormat="1" ht="12.75">
      <c r="A29" s="48" t="s">
        <v>15</v>
      </c>
      <c r="B29" s="15">
        <v>541</v>
      </c>
      <c r="C29" s="15">
        <v>479</v>
      </c>
      <c r="D29" s="15">
        <f>'Saisie Locale'!D9</f>
        <v>62</v>
      </c>
      <c r="E29" s="15">
        <v>472</v>
      </c>
      <c r="F29" s="15">
        <v>7</v>
      </c>
      <c r="G29" s="15">
        <v>112</v>
      </c>
      <c r="H29" s="15">
        <v>151</v>
      </c>
      <c r="I29" s="15">
        <v>133</v>
      </c>
      <c r="J29" s="15">
        <v>68</v>
      </c>
      <c r="K29" s="15">
        <f>'Saisie Locale'!K9</f>
        <v>0</v>
      </c>
      <c r="L29" s="15">
        <v>8</v>
      </c>
      <c r="M29" s="15">
        <f>'Saisie Locale'!M9</f>
        <v>0</v>
      </c>
      <c r="N29" s="15">
        <f>'Saisie Locale'!N9</f>
        <v>0</v>
      </c>
      <c r="O29" s="15">
        <f>'Saisie Locale'!O9</f>
        <v>0</v>
      </c>
      <c r="P29" s="15">
        <f>'Saisie Locale'!P9</f>
        <v>0</v>
      </c>
      <c r="Q29" s="15">
        <f>'Saisie Locale'!Q9</f>
        <v>0</v>
      </c>
      <c r="R29" s="16">
        <f>'Saisie Locale'!R9</f>
        <v>0</v>
      </c>
      <c r="S29" s="2"/>
      <c r="T29" s="2">
        <f>MAX(G29:R29)</f>
        <v>151</v>
      </c>
      <c r="U29" s="22"/>
    </row>
    <row r="30" spans="1:22" s="21" customFormat="1" ht="12.75">
      <c r="A30" s="17"/>
      <c r="B30" s="18"/>
      <c r="C30" s="18">
        <f>C29/B29</f>
        <v>0.8853974121996303</v>
      </c>
      <c r="D30" s="18">
        <f>D29/B29</f>
        <v>0.11460258780036968</v>
      </c>
      <c r="E30" s="18">
        <f>E29/C29</f>
        <v>0.9853862212943633</v>
      </c>
      <c r="F30" s="18">
        <f>F29/C29</f>
        <v>0.014613778705636743</v>
      </c>
      <c r="G30" s="18">
        <f>G29/E29</f>
        <v>0.23728813559322035</v>
      </c>
      <c r="H30" s="18">
        <f>H29/E29</f>
        <v>0.3199152542372881</v>
      </c>
      <c r="I30" s="18">
        <f>I29/E29</f>
        <v>0.2817796610169492</v>
      </c>
      <c r="J30" s="18">
        <f>J29/E29</f>
        <v>0.1440677966101695</v>
      </c>
      <c r="K30" s="18">
        <f>K29/E29</f>
        <v>0</v>
      </c>
      <c r="L30" s="18">
        <f>L29/E29</f>
        <v>0.01694915254237288</v>
      </c>
      <c r="M30" s="18">
        <f>M29/E29</f>
        <v>0</v>
      </c>
      <c r="N30" s="18">
        <f>N29/E29</f>
        <v>0</v>
      </c>
      <c r="O30" s="18">
        <f>O29/E29</f>
        <v>0</v>
      </c>
      <c r="P30" s="18">
        <f>P29/E29</f>
        <v>0</v>
      </c>
      <c r="Q30" s="18">
        <f>Q29/E29</f>
        <v>0</v>
      </c>
      <c r="R30" s="19">
        <f>R29/E29</f>
        <v>0</v>
      </c>
      <c r="S30" s="20"/>
      <c r="U30" s="22"/>
      <c r="V30" s="23">
        <f>SUM(G30:R30)</f>
        <v>1</v>
      </c>
    </row>
    <row r="31" spans="1:21" s="21" customFormat="1" ht="12.75">
      <c r="A31" s="24" t="s">
        <v>14</v>
      </c>
      <c r="B31" s="18" t="s">
        <v>2</v>
      </c>
      <c r="C31" s="25">
        <f>'Saisie Locale'!E3</f>
        <v>6</v>
      </c>
      <c r="D31" s="26"/>
      <c r="E31" s="26"/>
      <c r="F31" s="26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22"/>
      <c r="U31" s="22"/>
    </row>
    <row r="32" spans="1:21" s="21" customFormat="1" ht="12.75" hidden="1">
      <c r="A32" s="48"/>
      <c r="B32" s="25" t="s">
        <v>3</v>
      </c>
      <c r="C32" s="51">
        <f>E29/C31</f>
        <v>78.66666666666667</v>
      </c>
      <c r="D32" s="26"/>
      <c r="E32" s="26"/>
      <c r="F32" s="26"/>
      <c r="G32" s="26"/>
      <c r="H32" s="49"/>
      <c r="I32" s="49"/>
      <c r="J32" s="26"/>
      <c r="K32" s="26"/>
      <c r="L32" s="26"/>
      <c r="M32" s="26"/>
      <c r="N32" s="26"/>
      <c r="O32" s="26"/>
      <c r="P32" s="26"/>
      <c r="Q32" s="26"/>
      <c r="R32" s="52"/>
      <c r="S32" s="53"/>
      <c r="U32" s="22"/>
    </row>
    <row r="33" spans="1:21" s="57" customFormat="1" ht="12.75" hidden="1">
      <c r="A33" s="54"/>
      <c r="B33" s="55" t="s">
        <v>4</v>
      </c>
      <c r="C33" s="51"/>
      <c r="D33" s="56"/>
      <c r="E33" s="56"/>
      <c r="F33" s="56"/>
      <c r="G33" s="38">
        <f>ROUNDDOWN(G29/C32,0)</f>
        <v>1</v>
      </c>
      <c r="H33" s="38">
        <f>ROUNDDOWN(H29/C32,0)</f>
        <v>1</v>
      </c>
      <c r="I33" s="38">
        <f>ROUNDDOWN(I29/C32,0)</f>
        <v>1</v>
      </c>
      <c r="J33" s="38">
        <f>ROUNDDOWN(J29/C32,0)</f>
        <v>0</v>
      </c>
      <c r="K33" s="38">
        <f>ROUNDDOWN(K29/C32,0)</f>
        <v>0</v>
      </c>
      <c r="L33" s="38">
        <f>ROUNDDOWN(L29/C32,0)</f>
        <v>0</v>
      </c>
      <c r="M33" s="38">
        <f>ROUNDDOWN(M29/C32,0)</f>
        <v>0</v>
      </c>
      <c r="N33" s="38">
        <f>ROUNDDOWN(N29/C32,0)</f>
        <v>0</v>
      </c>
      <c r="O33" s="38">
        <f>ROUNDDOWN(O29/C32,0)</f>
        <v>0</v>
      </c>
      <c r="P33" s="38">
        <f>ROUNDDOWN(P29/C32,0)</f>
        <v>0</v>
      </c>
      <c r="Q33" s="38">
        <f>ROUNDDOWN(Q29/C32,0)</f>
        <v>0</v>
      </c>
      <c r="R33" s="39">
        <f>ROUNDDOWN(R29/C32,0)</f>
        <v>0</v>
      </c>
      <c r="S33" s="35"/>
      <c r="T33" s="34"/>
      <c r="U33" s="35">
        <f>C31-(SUM(G33:R33))</f>
        <v>3</v>
      </c>
    </row>
    <row r="34" spans="1:21" s="21" customFormat="1" ht="12.75" hidden="1">
      <c r="A34" s="48"/>
      <c r="B34" s="25" t="s">
        <v>5</v>
      </c>
      <c r="C34" s="51"/>
      <c r="D34" s="26"/>
      <c r="E34" s="26"/>
      <c r="F34" s="26"/>
      <c r="G34" s="38">
        <f aca="true" t="shared" si="8" ref="G34:R34">G29/(G33+1)</f>
        <v>56</v>
      </c>
      <c r="H34" s="38">
        <f t="shared" si="8"/>
        <v>75.5</v>
      </c>
      <c r="I34" s="38">
        <f t="shared" si="8"/>
        <v>66.5</v>
      </c>
      <c r="J34" s="38">
        <f t="shared" si="8"/>
        <v>68</v>
      </c>
      <c r="K34" s="38">
        <f t="shared" si="8"/>
        <v>0</v>
      </c>
      <c r="L34" s="38">
        <f t="shared" si="8"/>
        <v>8</v>
      </c>
      <c r="M34" s="38">
        <f t="shared" si="8"/>
        <v>0</v>
      </c>
      <c r="N34" s="38">
        <f t="shared" si="8"/>
        <v>0</v>
      </c>
      <c r="O34" s="38">
        <f t="shared" si="8"/>
        <v>0</v>
      </c>
      <c r="P34" s="38">
        <f t="shared" si="8"/>
        <v>0</v>
      </c>
      <c r="Q34" s="38">
        <f t="shared" si="8"/>
        <v>0</v>
      </c>
      <c r="R34" s="39">
        <f t="shared" si="8"/>
        <v>0</v>
      </c>
      <c r="S34" s="35"/>
      <c r="T34" s="2">
        <f>MAX(G34:R34)</f>
        <v>75.5</v>
      </c>
      <c r="U34" s="35"/>
    </row>
    <row r="35" spans="1:21" s="57" customFormat="1" ht="12.75" hidden="1">
      <c r="A35" s="54"/>
      <c r="B35" s="55" t="s">
        <v>6</v>
      </c>
      <c r="C35" s="51"/>
      <c r="D35" s="56"/>
      <c r="E35" s="56"/>
      <c r="F35" s="56"/>
      <c r="G35" s="38">
        <f>IF(AND(U33&gt;0,G34=T34),(G33+1),G33)</f>
        <v>1</v>
      </c>
      <c r="H35" s="38">
        <f>IF(AND(U33&gt;0,H34=T34),(H33+1),H33)</f>
        <v>2</v>
      </c>
      <c r="I35" s="38">
        <f>IF(AND(U33&gt;0,I34=T34),(I33+1),I33)</f>
        <v>1</v>
      </c>
      <c r="J35" s="38">
        <f>IF(AND(U33&gt;0,J34=T34),(J33+1),J33)</f>
        <v>0</v>
      </c>
      <c r="K35" s="38">
        <f>IF(AND(U33&gt;0,K34=T34,K29=T29),(K33+1),K33)</f>
        <v>0</v>
      </c>
      <c r="L35" s="38">
        <f>IF(AND(U33&gt;0,L34=T34),(L33+1),L33)</f>
        <v>0</v>
      </c>
      <c r="M35" s="38">
        <f>IF(AND(U33&gt;0,M34=T34),(M33+1),M33)</f>
        <v>0</v>
      </c>
      <c r="N35" s="38">
        <f>IF(AND(U33&gt;0,N34=T34),(N33+1),N33)</f>
        <v>0</v>
      </c>
      <c r="O35" s="38">
        <f>IF(AND(U33&gt;0,O34=T34),(O33+1),O33)</f>
        <v>0</v>
      </c>
      <c r="P35" s="38">
        <f>IF(AND(U33&gt;0,P34=T34),(P33+1),P33)</f>
        <v>0</v>
      </c>
      <c r="Q35" s="38">
        <f>IF(AND(U33&gt;0,Q34=T34),(Q33+1),Q33)</f>
        <v>0</v>
      </c>
      <c r="R35" s="39">
        <f>IF(AND(U33&gt;0,R34=T34),(R33+1),R33)</f>
        <v>0</v>
      </c>
      <c r="S35" s="35"/>
      <c r="T35" s="34"/>
      <c r="U35" s="35">
        <f>U33-1</f>
        <v>2</v>
      </c>
    </row>
    <row r="36" spans="1:21" s="57" customFormat="1" ht="12.75" hidden="1">
      <c r="A36" s="54"/>
      <c r="B36" s="55"/>
      <c r="C36" s="51"/>
      <c r="D36" s="56"/>
      <c r="E36" s="56"/>
      <c r="F36" s="56"/>
      <c r="G36" s="38">
        <f aca="true" t="shared" si="9" ref="G36:R36">G29/(G35+1)</f>
        <v>56</v>
      </c>
      <c r="H36" s="38">
        <f t="shared" si="9"/>
        <v>50.333333333333336</v>
      </c>
      <c r="I36" s="38">
        <f t="shared" si="9"/>
        <v>66.5</v>
      </c>
      <c r="J36" s="38">
        <f t="shared" si="9"/>
        <v>68</v>
      </c>
      <c r="K36" s="38">
        <f t="shared" si="9"/>
        <v>0</v>
      </c>
      <c r="L36" s="38">
        <f t="shared" si="9"/>
        <v>8</v>
      </c>
      <c r="M36" s="38">
        <f t="shared" si="9"/>
        <v>0</v>
      </c>
      <c r="N36" s="38">
        <f t="shared" si="9"/>
        <v>0</v>
      </c>
      <c r="O36" s="38">
        <f t="shared" si="9"/>
        <v>0</v>
      </c>
      <c r="P36" s="38">
        <f t="shared" si="9"/>
        <v>0</v>
      </c>
      <c r="Q36" s="38">
        <f t="shared" si="9"/>
        <v>0</v>
      </c>
      <c r="R36" s="39">
        <f t="shared" si="9"/>
        <v>0</v>
      </c>
      <c r="S36" s="35"/>
      <c r="T36" s="2">
        <f>MAX(G36:R36)</f>
        <v>68</v>
      </c>
      <c r="U36" s="35"/>
    </row>
    <row r="37" spans="1:21" s="57" customFormat="1" ht="12.75" hidden="1">
      <c r="A37" s="54"/>
      <c r="B37" s="55" t="s">
        <v>7</v>
      </c>
      <c r="C37" s="51"/>
      <c r="D37" s="56"/>
      <c r="E37" s="56"/>
      <c r="F37" s="56"/>
      <c r="G37" s="38">
        <f>IF(AND(U35&gt;0,G36=T36),(G35+1),G35)</f>
        <v>1</v>
      </c>
      <c r="H37" s="38">
        <f>IF(AND(U35&gt;0,H36=T36),(H35+1),H35)</f>
        <v>2</v>
      </c>
      <c r="I37" s="38">
        <f>IF(AND(U35&gt;0,I36=T36),(I35+1),I35)</f>
        <v>1</v>
      </c>
      <c r="J37" s="38">
        <f>IF(AND(U35&gt;0,J36=T36),(J35+1),J35)</f>
        <v>1</v>
      </c>
      <c r="K37" s="38">
        <f>IF(AND(U35&gt;0,K36=T36),(K35+1),K35)</f>
        <v>0</v>
      </c>
      <c r="L37" s="38">
        <f>IF(AND(U35&gt;0,L36=T36),(L35+1),L35)</f>
        <v>0</v>
      </c>
      <c r="M37" s="38">
        <f>IF(AND(U35&gt;0,M36=T36),(M35+1),M35)</f>
        <v>0</v>
      </c>
      <c r="N37" s="38">
        <f>IF(AND(U35&gt;0,N36=T36),(N35+1),N35)</f>
        <v>0</v>
      </c>
      <c r="O37" s="38">
        <f>IF(AND(U35&gt;0,O36=T36),(O35+1),O35)</f>
        <v>0</v>
      </c>
      <c r="P37" s="38">
        <f>IF(AND(U35&gt;0,P36=T36),(P35+1),P35)</f>
        <v>0</v>
      </c>
      <c r="Q37" s="38">
        <f>IF(AND(U35&gt;0,Q36=T36),(Q35+1),Q35)</f>
        <v>0</v>
      </c>
      <c r="R37" s="39">
        <f>IF(AND(U35&gt;0,R36=T36),(R35+1),R35)</f>
        <v>0</v>
      </c>
      <c r="S37" s="35"/>
      <c r="T37" s="35"/>
      <c r="U37" s="35">
        <f>U35-1</f>
        <v>1</v>
      </c>
    </row>
    <row r="38" spans="1:21" s="57" customFormat="1" ht="12.75" hidden="1">
      <c r="A38" s="54"/>
      <c r="B38" s="55"/>
      <c r="C38" s="51"/>
      <c r="D38" s="56"/>
      <c r="E38" s="56"/>
      <c r="F38" s="56"/>
      <c r="G38" s="38">
        <f aca="true" t="shared" si="10" ref="G38:R38">G29/(G37+1)</f>
        <v>56</v>
      </c>
      <c r="H38" s="38">
        <f t="shared" si="10"/>
        <v>50.333333333333336</v>
      </c>
      <c r="I38" s="38">
        <f t="shared" si="10"/>
        <v>66.5</v>
      </c>
      <c r="J38" s="38">
        <f t="shared" si="10"/>
        <v>34</v>
      </c>
      <c r="K38" s="38">
        <f t="shared" si="10"/>
        <v>0</v>
      </c>
      <c r="L38" s="38">
        <f t="shared" si="10"/>
        <v>8</v>
      </c>
      <c r="M38" s="38">
        <f t="shared" si="10"/>
        <v>0</v>
      </c>
      <c r="N38" s="38">
        <f t="shared" si="10"/>
        <v>0</v>
      </c>
      <c r="O38" s="38">
        <f t="shared" si="10"/>
        <v>0</v>
      </c>
      <c r="P38" s="38">
        <f t="shared" si="10"/>
        <v>0</v>
      </c>
      <c r="Q38" s="38">
        <f t="shared" si="10"/>
        <v>0</v>
      </c>
      <c r="R38" s="39">
        <f t="shared" si="10"/>
        <v>0</v>
      </c>
      <c r="S38" s="35"/>
      <c r="T38" s="2">
        <f>MAX(G38:R38)</f>
        <v>66.5</v>
      </c>
      <c r="U38" s="35"/>
    </row>
    <row r="39" spans="1:21" s="57" customFormat="1" ht="12.75" hidden="1">
      <c r="A39" s="54"/>
      <c r="B39" s="55" t="s">
        <v>8</v>
      </c>
      <c r="C39" s="51"/>
      <c r="D39" s="56"/>
      <c r="E39" s="56"/>
      <c r="F39" s="56"/>
      <c r="G39" s="38">
        <f>IF(AND(U37&gt;0,G38=T38),(G37+1),G37)</f>
        <v>1</v>
      </c>
      <c r="H39" s="38">
        <f>IF(AND(U37&gt;0,H38=T38),(H37+1),H37)</f>
        <v>2</v>
      </c>
      <c r="I39" s="38">
        <f>IF(AND(U37&gt;0,I38=T38),(I37+1),I37)</f>
        <v>2</v>
      </c>
      <c r="J39" s="38">
        <f>IF(AND(U37&gt;0,J38=T38),(J37+1),J37)</f>
        <v>1</v>
      </c>
      <c r="K39" s="38">
        <f>IF(AND(U37&gt;0,K38=T38),(K37+1),K37)</f>
        <v>0</v>
      </c>
      <c r="L39" s="38">
        <f>IF(AND(U37&gt;0,L38=T38),(L37+1),L37)</f>
        <v>0</v>
      </c>
      <c r="M39" s="38">
        <f>IF(AND(U37&gt;0,M38=T38),(M37+1),M37)</f>
        <v>0</v>
      </c>
      <c r="N39" s="38">
        <f>IF(AND(U37&gt;0,N38=T38),(N37+1),N37)</f>
        <v>0</v>
      </c>
      <c r="O39" s="38">
        <f>IF(AND(U37&gt;0,O38=T38),(O37+1),O37)</f>
        <v>0</v>
      </c>
      <c r="P39" s="38">
        <f>IF(AND(U37&gt;0,P38=T38),(P37+1),P37)</f>
        <v>0</v>
      </c>
      <c r="Q39" s="38">
        <f>IF(AND(U37&gt;0,Q38=T38),(Q37+1),Q37)</f>
        <v>0</v>
      </c>
      <c r="R39" s="39">
        <f>IF(AND(U37&gt;0,R38=T38),(R37+1),R37)</f>
        <v>0</v>
      </c>
      <c r="S39" s="35"/>
      <c r="T39" s="35"/>
      <c r="U39" s="35">
        <f>U37-1</f>
        <v>0</v>
      </c>
    </row>
    <row r="40" spans="1:21" s="57" customFormat="1" ht="12.75" hidden="1">
      <c r="A40" s="54"/>
      <c r="B40" s="55"/>
      <c r="C40" s="51"/>
      <c r="D40" s="56"/>
      <c r="E40" s="56"/>
      <c r="F40" s="56"/>
      <c r="G40" s="38">
        <f aca="true" t="shared" si="11" ref="G40:R40">G29/(G39+1)</f>
        <v>56</v>
      </c>
      <c r="H40" s="38">
        <f t="shared" si="11"/>
        <v>50.333333333333336</v>
      </c>
      <c r="I40" s="38">
        <f t="shared" si="11"/>
        <v>44.333333333333336</v>
      </c>
      <c r="J40" s="38">
        <f t="shared" si="11"/>
        <v>34</v>
      </c>
      <c r="K40" s="38">
        <f t="shared" si="11"/>
        <v>0</v>
      </c>
      <c r="L40" s="38">
        <f t="shared" si="11"/>
        <v>8</v>
      </c>
      <c r="M40" s="38">
        <f t="shared" si="11"/>
        <v>0</v>
      </c>
      <c r="N40" s="38">
        <f t="shared" si="11"/>
        <v>0</v>
      </c>
      <c r="O40" s="38">
        <f t="shared" si="11"/>
        <v>0</v>
      </c>
      <c r="P40" s="38">
        <f t="shared" si="11"/>
        <v>0</v>
      </c>
      <c r="Q40" s="38">
        <f t="shared" si="11"/>
        <v>0</v>
      </c>
      <c r="R40" s="39">
        <f t="shared" si="11"/>
        <v>0</v>
      </c>
      <c r="S40" s="35"/>
      <c r="T40" s="2">
        <f>MAX(G40:R40)</f>
        <v>56</v>
      </c>
      <c r="U40" s="35"/>
    </row>
    <row r="41" spans="1:21" s="57" customFormat="1" ht="12.75" hidden="1">
      <c r="A41" s="54"/>
      <c r="B41" s="55" t="s">
        <v>9</v>
      </c>
      <c r="C41" s="51"/>
      <c r="D41" s="56"/>
      <c r="E41" s="56"/>
      <c r="F41" s="56"/>
      <c r="G41" s="38">
        <f>IF(AND(U39&gt;0,G40=T40),(G39+1),G39)</f>
        <v>1</v>
      </c>
      <c r="H41" s="38">
        <f>IF(AND(U39&gt;0,H40=T40),(H39+1),H39)</f>
        <v>2</v>
      </c>
      <c r="I41" s="38">
        <f>IF(AND(U39&gt;0,I40=T40),(I39+1),I39)</f>
        <v>2</v>
      </c>
      <c r="J41" s="38">
        <f>IF(AND(U39&gt;0,J40=T40),(J39+1),J39)</f>
        <v>1</v>
      </c>
      <c r="K41" s="38">
        <f>IF(AND(U39&gt;0,K40=T40),(K39+1),K39)</f>
        <v>0</v>
      </c>
      <c r="L41" s="38">
        <f>IF(AND(U39&gt;0,L40=T40),(L39+1),L39)</f>
        <v>0</v>
      </c>
      <c r="M41" s="38">
        <f>IF(AND(U39&gt;0,M40=T40),(M39+1),M39)</f>
        <v>0</v>
      </c>
      <c r="N41" s="38">
        <f>IF(AND(U39&gt;0,N40=T40),(N39+1),N39)</f>
        <v>0</v>
      </c>
      <c r="O41" s="38">
        <f>IF(AND(U39&gt;0,O40=T40),(O39+1),O39)</f>
        <v>0</v>
      </c>
      <c r="P41" s="38">
        <f>IF(AND(U39&gt;0,P40=T40),(P39+1),P39)</f>
        <v>0</v>
      </c>
      <c r="Q41" s="38">
        <f>IF(AND(U39&gt;0,Q40=T40),(Q39+1),Q39)</f>
        <v>0</v>
      </c>
      <c r="R41" s="39">
        <f>IF(AND(U39&gt;0,R40=T40),(R39+1),R39)</f>
        <v>0</v>
      </c>
      <c r="S41" s="35"/>
      <c r="T41" s="35"/>
      <c r="U41" s="35">
        <f>U39-1</f>
        <v>-1</v>
      </c>
    </row>
    <row r="42" spans="1:21" s="57" customFormat="1" ht="12.75" hidden="1">
      <c r="A42" s="54"/>
      <c r="B42" s="55"/>
      <c r="C42" s="51"/>
      <c r="D42" s="56"/>
      <c r="E42" s="56"/>
      <c r="F42" s="56"/>
      <c r="G42" s="38">
        <f aca="true" t="shared" si="12" ref="G42:R42">G29/(G41+1)</f>
        <v>56</v>
      </c>
      <c r="H42" s="38">
        <f t="shared" si="12"/>
        <v>50.333333333333336</v>
      </c>
      <c r="I42" s="38">
        <f t="shared" si="12"/>
        <v>44.333333333333336</v>
      </c>
      <c r="J42" s="38">
        <f t="shared" si="12"/>
        <v>34</v>
      </c>
      <c r="K42" s="38">
        <f t="shared" si="12"/>
        <v>0</v>
      </c>
      <c r="L42" s="38">
        <f t="shared" si="12"/>
        <v>8</v>
      </c>
      <c r="M42" s="38">
        <f t="shared" si="12"/>
        <v>0</v>
      </c>
      <c r="N42" s="38">
        <f t="shared" si="12"/>
        <v>0</v>
      </c>
      <c r="O42" s="38">
        <f t="shared" si="12"/>
        <v>0</v>
      </c>
      <c r="P42" s="38">
        <f t="shared" si="12"/>
        <v>0</v>
      </c>
      <c r="Q42" s="38">
        <f t="shared" si="12"/>
        <v>0</v>
      </c>
      <c r="R42" s="39">
        <f t="shared" si="12"/>
        <v>0</v>
      </c>
      <c r="S42" s="35"/>
      <c r="T42" s="2">
        <f>MAX(G42:R42)</f>
        <v>56</v>
      </c>
      <c r="U42" s="35"/>
    </row>
    <row r="43" spans="1:21" s="57" customFormat="1" ht="12.75" hidden="1">
      <c r="A43" s="54"/>
      <c r="B43" s="55" t="s">
        <v>10</v>
      </c>
      <c r="C43" s="51"/>
      <c r="D43" s="56"/>
      <c r="E43" s="56"/>
      <c r="F43" s="56"/>
      <c r="G43" s="38">
        <f>IF(AND(U41&gt;0,G42=T42),(G41+1),G41)</f>
        <v>1</v>
      </c>
      <c r="H43" s="38">
        <f>IF(AND(U41&gt;0,H42=T42),(H41+1),H41)</f>
        <v>2</v>
      </c>
      <c r="I43" s="38">
        <f>IF(AND(U41&gt;0,I42=T42),(I41+1),I41)</f>
        <v>2</v>
      </c>
      <c r="J43" s="38">
        <f>IF(AND(U41&gt;0,J42=T42),(J41+1),J41)</f>
        <v>1</v>
      </c>
      <c r="K43" s="38">
        <f>IF(AND(U41&gt;0,K42=T42),(K41+1),K41)</f>
        <v>0</v>
      </c>
      <c r="L43" s="38">
        <f>IF(AND(U41&gt;0,L42=T42),(L41+1),L41)</f>
        <v>0</v>
      </c>
      <c r="M43" s="38">
        <f>IF(AND(U41&gt;0,M42=T42),(M41+1),M41)</f>
        <v>0</v>
      </c>
      <c r="N43" s="38">
        <f>IF(AND(U41&gt;0,N42=T42),(N41+1),N41)</f>
        <v>0</v>
      </c>
      <c r="O43" s="38">
        <f>IF(AND(U41&gt;0,O42=T42),(O41+1),O41)</f>
        <v>0</v>
      </c>
      <c r="P43" s="38">
        <f>IF(AND(U41&gt;0,P42=T42),(P41+1),P41)</f>
        <v>0</v>
      </c>
      <c r="Q43" s="38">
        <f>IF(AND(U41&gt;0,Q42=T42),(Q41+1),Q41)</f>
        <v>0</v>
      </c>
      <c r="R43" s="39">
        <f>IF(AND(U41&gt;0,R42=T42),(R41+1),R41)</f>
        <v>0</v>
      </c>
      <c r="S43" s="35"/>
      <c r="T43" s="35"/>
      <c r="U43" s="35">
        <f>U41-1</f>
        <v>-2</v>
      </c>
    </row>
    <row r="44" spans="1:21" s="57" customFormat="1" ht="12.75" customHeight="1" hidden="1">
      <c r="A44" s="54"/>
      <c r="B44" s="55"/>
      <c r="C44" s="51"/>
      <c r="D44" s="56"/>
      <c r="E44" s="56"/>
      <c r="F44" s="56"/>
      <c r="G44" s="38">
        <f aca="true" t="shared" si="13" ref="G44:R44">G29/(G43+1)</f>
        <v>56</v>
      </c>
      <c r="H44" s="38">
        <f t="shared" si="13"/>
        <v>50.333333333333336</v>
      </c>
      <c r="I44" s="38">
        <f t="shared" si="13"/>
        <v>44.333333333333336</v>
      </c>
      <c r="J44" s="38">
        <f t="shared" si="13"/>
        <v>34</v>
      </c>
      <c r="K44" s="38">
        <f t="shared" si="13"/>
        <v>0</v>
      </c>
      <c r="L44" s="38">
        <f t="shared" si="13"/>
        <v>8</v>
      </c>
      <c r="M44" s="38">
        <f t="shared" si="13"/>
        <v>0</v>
      </c>
      <c r="N44" s="38">
        <f t="shared" si="13"/>
        <v>0</v>
      </c>
      <c r="O44" s="38">
        <f t="shared" si="13"/>
        <v>0</v>
      </c>
      <c r="P44" s="38">
        <f t="shared" si="13"/>
        <v>0</v>
      </c>
      <c r="Q44" s="38">
        <f t="shared" si="13"/>
        <v>0</v>
      </c>
      <c r="R44" s="39">
        <f t="shared" si="13"/>
        <v>0</v>
      </c>
      <c r="S44" s="35"/>
      <c r="T44" s="2">
        <f>MAX(G44:R44)</f>
        <v>56</v>
      </c>
      <c r="U44" s="35"/>
    </row>
    <row r="45" spans="1:21" s="57" customFormat="1" ht="12.75" hidden="1">
      <c r="A45" s="54"/>
      <c r="B45" s="55" t="s">
        <v>11</v>
      </c>
      <c r="C45" s="51"/>
      <c r="D45" s="56"/>
      <c r="E45" s="56"/>
      <c r="F45" s="56"/>
      <c r="G45" s="38">
        <f>IF(AND(U43&gt;0,G44=T44),(G43+1),G43)</f>
        <v>1</v>
      </c>
      <c r="H45" s="38">
        <f>IF(AND(U43&gt;0,H44=T44),(H43+1),H43)</f>
        <v>2</v>
      </c>
      <c r="I45" s="38">
        <f>IF(AND(U43&gt;0,I44=T44),(I43+1),I43)</f>
        <v>2</v>
      </c>
      <c r="J45" s="38">
        <f>IF(AND(U43&gt;0,J44=T44),(J43+1),J43)</f>
        <v>1</v>
      </c>
      <c r="K45" s="38">
        <f>IF(AND(U43&gt;0,K44=T44),(K43+1),K43)</f>
        <v>0</v>
      </c>
      <c r="L45" s="38">
        <f>IF(AND(U43&gt;0,L44=T44),(L43+1),L43)</f>
        <v>0</v>
      </c>
      <c r="M45" s="38">
        <f>IF(AND(U43&gt;0,M44=T44),(M43+1),M43)</f>
        <v>0</v>
      </c>
      <c r="N45" s="38">
        <f>IF(AND(U43&gt;0,N44=T44),(N43+1),N43)</f>
        <v>0</v>
      </c>
      <c r="O45" s="38">
        <f>IF(AND(U43&gt;0,O44=T44),(O43+1),O43)</f>
        <v>0</v>
      </c>
      <c r="P45" s="38">
        <f>IF(AND(U43&gt;0,P44=T44),(P43+1),P43)</f>
        <v>0</v>
      </c>
      <c r="Q45" s="38">
        <f>IF(AND(U43&gt;0,Q44=T44),(Q43+1),Q43)</f>
        <v>0</v>
      </c>
      <c r="R45" s="39">
        <f>IF(AND(U43&gt;0,R44=T44),(R43+1),R43)</f>
        <v>0</v>
      </c>
      <c r="S45" s="35"/>
      <c r="T45" s="35"/>
      <c r="U45" s="35">
        <f>U43-1</f>
        <v>-3</v>
      </c>
    </row>
    <row r="46" spans="1:21" s="57" customFormat="1" ht="12.75" hidden="1">
      <c r="A46" s="54"/>
      <c r="B46" s="55"/>
      <c r="C46" s="51"/>
      <c r="D46" s="56"/>
      <c r="E46" s="56"/>
      <c r="F46" s="56"/>
      <c r="G46" s="38">
        <f aca="true" t="shared" si="14" ref="G46:R46">G29/(G45+1)</f>
        <v>56</v>
      </c>
      <c r="H46" s="38">
        <f t="shared" si="14"/>
        <v>50.333333333333336</v>
      </c>
      <c r="I46" s="38">
        <f t="shared" si="14"/>
        <v>44.333333333333336</v>
      </c>
      <c r="J46" s="38">
        <f t="shared" si="14"/>
        <v>34</v>
      </c>
      <c r="K46" s="38">
        <f t="shared" si="14"/>
        <v>0</v>
      </c>
      <c r="L46" s="38">
        <f t="shared" si="14"/>
        <v>8</v>
      </c>
      <c r="M46" s="38">
        <f t="shared" si="14"/>
        <v>0</v>
      </c>
      <c r="N46" s="38">
        <f t="shared" si="14"/>
        <v>0</v>
      </c>
      <c r="O46" s="38">
        <f t="shared" si="14"/>
        <v>0</v>
      </c>
      <c r="P46" s="38">
        <f t="shared" si="14"/>
        <v>0</v>
      </c>
      <c r="Q46" s="38">
        <f t="shared" si="14"/>
        <v>0</v>
      </c>
      <c r="R46" s="39">
        <f t="shared" si="14"/>
        <v>0</v>
      </c>
      <c r="S46" s="35"/>
      <c r="T46" s="2">
        <f>MAX(G46:R46)</f>
        <v>56</v>
      </c>
      <c r="U46" s="35"/>
    </row>
    <row r="47" spans="1:21" s="57" customFormat="1" ht="12.75" hidden="1">
      <c r="A47" s="54"/>
      <c r="B47" s="55" t="s">
        <v>12</v>
      </c>
      <c r="C47" s="51"/>
      <c r="D47" s="56"/>
      <c r="E47" s="56"/>
      <c r="F47" s="56"/>
      <c r="G47" s="38">
        <f>IF(AND(U45&gt;0,G46=T46),(G45+1),G45)</f>
        <v>1</v>
      </c>
      <c r="H47" s="38">
        <f>IF(AND(U45&gt;0,H46=T46),(H45+1),H45)</f>
        <v>2</v>
      </c>
      <c r="I47" s="38">
        <f>IF(AND(U45&gt;0,I46=T46),(I45+1),I45)</f>
        <v>2</v>
      </c>
      <c r="J47" s="38">
        <f>IF(AND(U45&gt;0,J46=T46),(J45+1),J45)</f>
        <v>1</v>
      </c>
      <c r="K47" s="38">
        <f>IF(AND(U45&gt;0,K46=T46),(K45+1),K45)</f>
        <v>0</v>
      </c>
      <c r="L47" s="38">
        <f>IF(AND(U45&gt;0,L46=T46),(L45+1),L45)</f>
        <v>0</v>
      </c>
      <c r="M47" s="38">
        <f>IF(AND(U45&gt;0,M46=T46),(M45+1),M45)</f>
        <v>0</v>
      </c>
      <c r="N47" s="38">
        <f>IF(AND(U45&gt;0,N46=T46),(N45+1),N45)</f>
        <v>0</v>
      </c>
      <c r="O47" s="38">
        <f>IF(AND(U45&gt;0,O46=T46),(O45+1),O45)</f>
        <v>0</v>
      </c>
      <c r="P47" s="38">
        <f>IF(AND(U45&gt;0,P46=T46),(P45+1),P45)</f>
        <v>0</v>
      </c>
      <c r="Q47" s="38">
        <f>IF(AND(U45&gt;0,Q46=T46),(Q45+1),Q45)</f>
        <v>0</v>
      </c>
      <c r="R47" s="39">
        <f>IF(AND(U45&gt;0,R46=T46),(R45+1),R45)</f>
        <v>0</v>
      </c>
      <c r="S47" s="35"/>
      <c r="T47" s="35"/>
      <c r="U47" s="35">
        <f>U45-1</f>
        <v>-4</v>
      </c>
    </row>
    <row r="48" spans="1:21" s="57" customFormat="1" ht="12.75" hidden="1">
      <c r="A48" s="54"/>
      <c r="B48" s="55"/>
      <c r="C48" s="51"/>
      <c r="D48" s="56"/>
      <c r="E48" s="56"/>
      <c r="F48" s="56"/>
      <c r="G48" s="38">
        <f aca="true" t="shared" si="15" ref="G48:R48">G29/(G47+1)</f>
        <v>56</v>
      </c>
      <c r="H48" s="38">
        <f t="shared" si="15"/>
        <v>50.333333333333336</v>
      </c>
      <c r="I48" s="38">
        <f t="shared" si="15"/>
        <v>44.333333333333336</v>
      </c>
      <c r="J48" s="38">
        <f t="shared" si="15"/>
        <v>34</v>
      </c>
      <c r="K48" s="38">
        <f t="shared" si="15"/>
        <v>0</v>
      </c>
      <c r="L48" s="38">
        <f t="shared" si="15"/>
        <v>8</v>
      </c>
      <c r="M48" s="38">
        <f t="shared" si="15"/>
        <v>0</v>
      </c>
      <c r="N48" s="38">
        <f t="shared" si="15"/>
        <v>0</v>
      </c>
      <c r="O48" s="38">
        <f t="shared" si="15"/>
        <v>0</v>
      </c>
      <c r="P48" s="38">
        <f t="shared" si="15"/>
        <v>0</v>
      </c>
      <c r="Q48" s="38">
        <f t="shared" si="15"/>
        <v>0</v>
      </c>
      <c r="R48" s="39">
        <f t="shared" si="15"/>
        <v>0</v>
      </c>
      <c r="S48" s="35"/>
      <c r="T48" s="2">
        <f>MAX(G48:R48)</f>
        <v>56</v>
      </c>
      <c r="U48" s="35"/>
    </row>
    <row r="49" spans="1:21" s="57" customFormat="1" ht="12.75" hidden="1">
      <c r="A49" s="54"/>
      <c r="B49" s="55" t="s">
        <v>16</v>
      </c>
      <c r="C49" s="51"/>
      <c r="D49" s="56"/>
      <c r="E49" s="56"/>
      <c r="F49" s="56"/>
      <c r="G49" s="38">
        <f>IF(AND(U47&gt;0,G48=T48),(G47+1),G47)</f>
        <v>1</v>
      </c>
      <c r="H49" s="38">
        <f>IF(AND(U47&gt;0,H48=T48),(H47+1),H47)</f>
        <v>2</v>
      </c>
      <c r="I49" s="38">
        <f>IF(AND(U47&gt;0,I48=T48),(I47+1),I47)</f>
        <v>2</v>
      </c>
      <c r="J49" s="38">
        <f>IF(AND(U47&gt;0,J48=T48),(J47+1),J47)</f>
        <v>1</v>
      </c>
      <c r="K49" s="38">
        <f>IF(AND(U47&gt;0,K48=T48),(K47+1),K47)</f>
        <v>0</v>
      </c>
      <c r="L49" s="38">
        <f>IF(AND(U47&gt;0,L48=T48),(L47+1),L47)</f>
        <v>0</v>
      </c>
      <c r="M49" s="38">
        <f>IF(AND(U47&gt;0,M48=T48),(M47+1),M47)</f>
        <v>0</v>
      </c>
      <c r="N49" s="38">
        <f>IF(AND(U47&gt;0,N48=T48),(N47+1),N47)</f>
        <v>0</v>
      </c>
      <c r="O49" s="38">
        <f>IF(AND(U47&gt;0,O48=T48),(O47+1),O47)</f>
        <v>0</v>
      </c>
      <c r="P49" s="38">
        <f>IF(AND(U47&gt;0,P48=T48),(P47+1),P47)</f>
        <v>0</v>
      </c>
      <c r="Q49" s="38">
        <f>IF(AND(U47&gt;0,Q48=T48),(Q47+1),Q47)</f>
        <v>0</v>
      </c>
      <c r="R49" s="39">
        <f>IF(AND(U47&gt;0,R48=T48),(R47+1),R47)</f>
        <v>0</v>
      </c>
      <c r="S49" s="35"/>
      <c r="T49" s="35"/>
      <c r="U49" s="35">
        <f>U47-1</f>
        <v>-5</v>
      </c>
    </row>
    <row r="50" spans="1:21" s="57" customFormat="1" ht="12.75" hidden="1">
      <c r="A50" s="54"/>
      <c r="B50" s="55"/>
      <c r="C50" s="51"/>
      <c r="D50" s="56"/>
      <c r="E50" s="56"/>
      <c r="F50" s="56"/>
      <c r="G50" s="38">
        <f aca="true" t="shared" si="16" ref="G50:R50">G29/(G49+1)</f>
        <v>56</v>
      </c>
      <c r="H50" s="38">
        <f t="shared" si="16"/>
        <v>50.333333333333336</v>
      </c>
      <c r="I50" s="38">
        <f t="shared" si="16"/>
        <v>44.333333333333336</v>
      </c>
      <c r="J50" s="38">
        <f t="shared" si="16"/>
        <v>34</v>
      </c>
      <c r="K50" s="38">
        <f t="shared" si="16"/>
        <v>0</v>
      </c>
      <c r="L50" s="38">
        <f t="shared" si="16"/>
        <v>8</v>
      </c>
      <c r="M50" s="38">
        <f t="shared" si="16"/>
        <v>0</v>
      </c>
      <c r="N50" s="38">
        <f t="shared" si="16"/>
        <v>0</v>
      </c>
      <c r="O50" s="38">
        <f t="shared" si="16"/>
        <v>0</v>
      </c>
      <c r="P50" s="38">
        <f t="shared" si="16"/>
        <v>0</v>
      </c>
      <c r="Q50" s="38">
        <f t="shared" si="16"/>
        <v>0</v>
      </c>
      <c r="R50" s="39">
        <f t="shared" si="16"/>
        <v>0</v>
      </c>
      <c r="S50" s="35"/>
      <c r="T50" s="2">
        <f>MAX(G50:R50)</f>
        <v>56</v>
      </c>
      <c r="U50" s="35"/>
    </row>
    <row r="51" spans="1:21" s="57" customFormat="1" ht="12.75" hidden="1">
      <c r="A51" s="54"/>
      <c r="B51" s="29" t="s">
        <v>17</v>
      </c>
      <c r="C51" s="30"/>
      <c r="D51" s="37"/>
      <c r="E51" s="37"/>
      <c r="F51" s="37"/>
      <c r="G51" s="38">
        <f>IF(AND(U45&gt;0,G46=T46),(G45+1),G45)</f>
        <v>1</v>
      </c>
      <c r="H51" s="38">
        <f>IF(AND(U45&gt;0,H46=T46),(H45+1),H45)</f>
        <v>2</v>
      </c>
      <c r="I51" s="38">
        <f>IF(AND(U45&gt;0,I46=T46),(I45+1),I45)</f>
        <v>2</v>
      </c>
      <c r="J51" s="38">
        <f>IF(AND(U45&gt;0,J46=T46),(J45+1),J45)</f>
        <v>1</v>
      </c>
      <c r="K51" s="38">
        <f>IF(AND(U45&gt;0,K46=T46),(K45+1),K45)</f>
        <v>0</v>
      </c>
      <c r="L51" s="38">
        <f>IF(AND(U45&gt;0,L46=T46),(L45+1),L45)</f>
        <v>0</v>
      </c>
      <c r="M51" s="38">
        <f>IF(AND(U45&gt;0,M46=T46),(M45+1),M45)</f>
        <v>0</v>
      </c>
      <c r="N51" s="38">
        <f>IF(AND(U45&gt;0,N46=T46),(N45+1),N45)</f>
        <v>0</v>
      </c>
      <c r="O51" s="38">
        <f>IF(AND(U45&gt;0,O46=T46),(O45+1),O45)</f>
        <v>0</v>
      </c>
      <c r="P51" s="38">
        <f>IF(AND(U45&gt;0,P46=T46),(P45+1),P45)</f>
        <v>0</v>
      </c>
      <c r="Q51" s="38">
        <f>IF(AND(U45&gt;0,Q46=T46),(Q45+1),Q45)</f>
        <v>0</v>
      </c>
      <c r="R51" s="39">
        <f>IF(AND(U45&gt;0,R46=T46),(R45+1),R45)</f>
        <v>0</v>
      </c>
      <c r="S51" s="35"/>
      <c r="T51" s="35"/>
      <c r="U51" s="35">
        <f>U49-1</f>
        <v>-6</v>
      </c>
    </row>
    <row r="52" spans="1:21" s="57" customFormat="1" ht="12.75" hidden="1">
      <c r="A52" s="54"/>
      <c r="B52" s="29"/>
      <c r="C52" s="30"/>
      <c r="D52" s="37"/>
      <c r="E52" s="37"/>
      <c r="F52" s="37"/>
      <c r="G52" s="38" t="str">
        <f>IF(U51&lt;1,"STOP","Encore")</f>
        <v>STOP</v>
      </c>
      <c r="H52" s="38" t="str">
        <f>IF(U51&lt;1,"STOP","Encore")</f>
        <v>STOP</v>
      </c>
      <c r="I52" s="38" t="str">
        <f>IF(U51&lt;1,"STOP","Encore")</f>
        <v>STOP</v>
      </c>
      <c r="J52" s="38" t="str">
        <f>IF(U51&lt;1,"STOP","Encore")</f>
        <v>STOP</v>
      </c>
      <c r="K52" s="38" t="str">
        <f>IF(U51&lt;1,"STOP","Encore")</f>
        <v>STOP</v>
      </c>
      <c r="L52" s="38" t="str">
        <f>IF(U51&lt;1,"STOP","Encore")</f>
        <v>STOP</v>
      </c>
      <c r="M52" s="38" t="str">
        <f>IF(U51&lt;1,"STOP","Encore")</f>
        <v>STOP</v>
      </c>
      <c r="N52" s="38" t="str">
        <f>IF(U51&lt;1,"STOP","Encore")</f>
        <v>STOP</v>
      </c>
      <c r="O52" s="38" t="str">
        <f>IF(V51&lt;1,"STOP","Encore")</f>
        <v>STOP</v>
      </c>
      <c r="P52" s="38" t="str">
        <f>IF(W51&lt;1,"STOP","Encore")</f>
        <v>STOP</v>
      </c>
      <c r="Q52" s="38" t="str">
        <f>IF(X51&lt;1,"STOP","Encore")</f>
        <v>STOP</v>
      </c>
      <c r="R52" s="39" t="str">
        <f>IF(Y51&lt;1,"STOP","Encore")</f>
        <v>STOP</v>
      </c>
      <c r="S52" s="35"/>
      <c r="T52" s="2">
        <f>MAX(G52:R52)</f>
        <v>0</v>
      </c>
      <c r="U52" s="35"/>
    </row>
    <row r="53" spans="1:21" s="41" customFormat="1" ht="12.75">
      <c r="A53" s="42"/>
      <c r="B53" s="43" t="s">
        <v>13</v>
      </c>
      <c r="C53" s="44"/>
      <c r="D53" s="45"/>
      <c r="E53" s="45"/>
      <c r="F53" s="45"/>
      <c r="G53" s="46">
        <f aca="true" t="shared" si="17" ref="G53:R53">G51</f>
        <v>1</v>
      </c>
      <c r="H53" s="46">
        <f t="shared" si="17"/>
        <v>2</v>
      </c>
      <c r="I53" s="46">
        <f t="shared" si="17"/>
        <v>2</v>
      </c>
      <c r="J53" s="46">
        <f t="shared" si="17"/>
        <v>1</v>
      </c>
      <c r="K53" s="46">
        <f t="shared" si="17"/>
        <v>0</v>
      </c>
      <c r="L53" s="46">
        <f t="shared" si="17"/>
        <v>0</v>
      </c>
      <c r="M53" s="46">
        <f t="shared" si="17"/>
        <v>0</v>
      </c>
      <c r="N53" s="46">
        <f t="shared" si="17"/>
        <v>0</v>
      </c>
      <c r="O53" s="46">
        <f t="shared" si="17"/>
        <v>0</v>
      </c>
      <c r="P53" s="46">
        <f t="shared" si="17"/>
        <v>0</v>
      </c>
      <c r="Q53" s="46">
        <f t="shared" si="17"/>
        <v>0</v>
      </c>
      <c r="R53" s="58">
        <f t="shared" si="17"/>
        <v>0</v>
      </c>
      <c r="S53" s="47"/>
      <c r="T53" s="35"/>
      <c r="U53" s="35"/>
    </row>
    <row r="54" spans="1:20" ht="12.75">
      <c r="A54" s="12"/>
      <c r="B54" s="13"/>
      <c r="C54" s="59"/>
      <c r="D54" s="60"/>
      <c r="E54" s="60"/>
      <c r="F54" s="60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  <c r="S54" s="2"/>
      <c r="T54" s="2"/>
    </row>
    <row r="55" spans="1:20" ht="12.75">
      <c r="A55" s="12" t="s">
        <v>18</v>
      </c>
      <c r="B55" s="15">
        <v>512</v>
      </c>
      <c r="C55" s="15">
        <v>450</v>
      </c>
      <c r="D55" s="15">
        <v>62</v>
      </c>
      <c r="E55" s="15">
        <v>440</v>
      </c>
      <c r="F55" s="15">
        <v>10</v>
      </c>
      <c r="G55" s="15">
        <v>101</v>
      </c>
      <c r="H55" s="15">
        <v>147</v>
      </c>
      <c r="I55" s="15">
        <v>137</v>
      </c>
      <c r="J55" s="15">
        <v>55</v>
      </c>
      <c r="K55" s="15">
        <f>'Saisie Locale'!K10</f>
        <v>0</v>
      </c>
      <c r="L55" s="15">
        <f>'Saisie Locale'!L10</f>
        <v>0</v>
      </c>
      <c r="M55" s="15">
        <f>'Saisie Locale'!M10</f>
        <v>0</v>
      </c>
      <c r="N55" s="15">
        <f>'Saisie Locale'!N10</f>
        <v>0</v>
      </c>
      <c r="O55" s="15">
        <f>'Saisie Locale'!O10</f>
        <v>0</v>
      </c>
      <c r="P55" s="15">
        <f>'Saisie Locale'!P10</f>
        <v>0</v>
      </c>
      <c r="Q55" s="15">
        <f>'Saisie Locale'!Q10</f>
        <v>0</v>
      </c>
      <c r="R55" s="16">
        <f>'Saisie Locale'!R10</f>
        <v>0</v>
      </c>
      <c r="S55" s="2"/>
      <c r="T55" s="2">
        <f>MAX(G55:R55)</f>
        <v>147</v>
      </c>
    </row>
    <row r="56" spans="1:22" ht="12.75">
      <c r="A56" s="17"/>
      <c r="B56" s="18"/>
      <c r="C56" s="18">
        <f>C55/B55</f>
        <v>0.87890625</v>
      </c>
      <c r="D56" s="18">
        <f>D55/B55</f>
        <v>0.12109375</v>
      </c>
      <c r="E56" s="18">
        <f>E55/C55</f>
        <v>0.9777777777777777</v>
      </c>
      <c r="F56" s="18">
        <f>F55/C55</f>
        <v>0.022222222222222223</v>
      </c>
      <c r="G56" s="18">
        <f>G55/E55</f>
        <v>0.22954545454545455</v>
      </c>
      <c r="H56" s="18">
        <f>H55/E55</f>
        <v>0.3340909090909091</v>
      </c>
      <c r="I56" s="18">
        <f>I55/E55</f>
        <v>0.31136363636363634</v>
      </c>
      <c r="J56" s="18">
        <f>J55/E55</f>
        <v>0.125</v>
      </c>
      <c r="K56" s="18">
        <f>K55/E55</f>
        <v>0</v>
      </c>
      <c r="L56" s="18">
        <f>L55/E55</f>
        <v>0</v>
      </c>
      <c r="M56" s="18">
        <f>M55/E55</f>
        <v>0</v>
      </c>
      <c r="N56" s="18">
        <f>N55/E55</f>
        <v>0</v>
      </c>
      <c r="O56" s="18">
        <f>O55/E55</f>
        <v>0</v>
      </c>
      <c r="P56" s="18">
        <f>P55/E55</f>
        <v>0</v>
      </c>
      <c r="Q56" s="18">
        <f>Q55/E55</f>
        <v>0</v>
      </c>
      <c r="R56" s="19">
        <f>R55/E55</f>
        <v>0</v>
      </c>
      <c r="S56" s="20"/>
      <c r="T56" s="2"/>
      <c r="V56" s="23">
        <f>SUM(G56:O56)</f>
        <v>1</v>
      </c>
    </row>
    <row r="57" spans="1:21" s="21" customFormat="1" ht="12.75">
      <c r="A57" s="24" t="s">
        <v>14</v>
      </c>
      <c r="B57" s="18" t="s">
        <v>2</v>
      </c>
      <c r="C57" s="25">
        <f>'Saisie Locale'!G3</f>
        <v>6</v>
      </c>
      <c r="D57" s="26"/>
      <c r="E57" s="26"/>
      <c r="F57" s="26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0"/>
      <c r="S57" s="22"/>
      <c r="U57" s="22"/>
    </row>
    <row r="58" spans="1:21" s="21" customFormat="1" ht="12.75" hidden="1">
      <c r="A58" s="48"/>
      <c r="B58" s="25" t="s">
        <v>3</v>
      </c>
      <c r="C58" s="51">
        <f>E55/C57</f>
        <v>73.33333333333333</v>
      </c>
      <c r="D58" s="26"/>
      <c r="E58" s="26"/>
      <c r="F58" s="26"/>
      <c r="G58" s="26"/>
      <c r="H58" s="49"/>
      <c r="I58" s="49"/>
      <c r="J58" s="26"/>
      <c r="K58" s="26"/>
      <c r="L58" s="26"/>
      <c r="M58" s="26"/>
      <c r="N58" s="26"/>
      <c r="O58" s="26"/>
      <c r="P58" s="26"/>
      <c r="Q58" s="26"/>
      <c r="R58" s="52"/>
      <c r="S58" s="53"/>
      <c r="U58" s="22"/>
    </row>
    <row r="59" spans="1:21" s="57" customFormat="1" ht="12.75" hidden="1">
      <c r="A59" s="54"/>
      <c r="B59" s="55" t="s">
        <v>4</v>
      </c>
      <c r="C59" s="51"/>
      <c r="D59" s="56"/>
      <c r="E59" s="56"/>
      <c r="F59" s="56"/>
      <c r="G59" s="38">
        <f>ROUNDDOWN(G55/C58,0)</f>
        <v>1</v>
      </c>
      <c r="H59" s="38">
        <f>ROUNDDOWN(H55/C58,0)</f>
        <v>2</v>
      </c>
      <c r="I59" s="38">
        <f>ROUNDDOWN(I55/C58,0)</f>
        <v>1</v>
      </c>
      <c r="J59" s="38">
        <f>ROUNDDOWN(J55/C58,0)</f>
        <v>0</v>
      </c>
      <c r="K59" s="38">
        <f>ROUNDDOWN(K55/C58,0)</f>
        <v>0</v>
      </c>
      <c r="L59" s="38">
        <f>ROUNDDOWN(L55/C58,0)</f>
        <v>0</v>
      </c>
      <c r="M59" s="38">
        <f>ROUNDDOWN(M55/C58,0)</f>
        <v>0</v>
      </c>
      <c r="N59" s="38">
        <f>ROUNDDOWN(N55/C58,0)</f>
        <v>0</v>
      </c>
      <c r="O59" s="38">
        <f>ROUNDDOWN(O55/C58,0)</f>
        <v>0</v>
      </c>
      <c r="P59" s="38">
        <f>ROUNDDOWN(P55/C58,0)</f>
        <v>0</v>
      </c>
      <c r="Q59" s="38">
        <f>ROUNDDOWN(Q55/C58,0)</f>
        <v>0</v>
      </c>
      <c r="R59" s="39">
        <f>ROUNDDOWN(R55/C58,0)</f>
        <v>0</v>
      </c>
      <c r="S59" s="35"/>
      <c r="T59" s="34"/>
      <c r="U59" s="35">
        <f>C57-(SUM(G59:R59))</f>
        <v>2</v>
      </c>
    </row>
    <row r="60" spans="1:21" s="21" customFormat="1" ht="12.75" hidden="1">
      <c r="A60" s="48"/>
      <c r="B60" s="25" t="s">
        <v>5</v>
      </c>
      <c r="C60" s="51"/>
      <c r="D60" s="26"/>
      <c r="E60" s="26"/>
      <c r="F60" s="26"/>
      <c r="G60" s="38">
        <f aca="true" t="shared" si="18" ref="G60:R60">G55/(G59+1)</f>
        <v>50.5</v>
      </c>
      <c r="H60" s="38">
        <f t="shared" si="18"/>
        <v>49</v>
      </c>
      <c r="I60" s="38">
        <f t="shared" si="18"/>
        <v>68.5</v>
      </c>
      <c r="J60" s="38">
        <f t="shared" si="18"/>
        <v>55</v>
      </c>
      <c r="K60" s="38">
        <f t="shared" si="18"/>
        <v>0</v>
      </c>
      <c r="L60" s="38">
        <f t="shared" si="18"/>
        <v>0</v>
      </c>
      <c r="M60" s="38">
        <f t="shared" si="18"/>
        <v>0</v>
      </c>
      <c r="N60" s="38">
        <f t="shared" si="18"/>
        <v>0</v>
      </c>
      <c r="O60" s="38">
        <f t="shared" si="18"/>
        <v>0</v>
      </c>
      <c r="P60" s="38">
        <f t="shared" si="18"/>
        <v>0</v>
      </c>
      <c r="Q60" s="38">
        <f t="shared" si="18"/>
        <v>0</v>
      </c>
      <c r="R60" s="39">
        <f t="shared" si="18"/>
        <v>0</v>
      </c>
      <c r="S60" s="35"/>
      <c r="T60" s="2">
        <f>MAX(G60:R60)</f>
        <v>68.5</v>
      </c>
      <c r="U60" s="35"/>
    </row>
    <row r="61" spans="1:21" s="57" customFormat="1" ht="12.75" hidden="1">
      <c r="A61" s="54"/>
      <c r="B61" s="55" t="s">
        <v>6</v>
      </c>
      <c r="C61" s="51"/>
      <c r="D61" s="56"/>
      <c r="E61" s="56"/>
      <c r="F61" s="56"/>
      <c r="G61" s="38">
        <f>IF(AND(U59&gt;0,G60=T60),(G59+1),G59)</f>
        <v>1</v>
      </c>
      <c r="H61" s="38">
        <f>IF(AND(U59&gt;0,H60=T60),(H59+1),H59)</f>
        <v>2</v>
      </c>
      <c r="I61" s="38">
        <f>IF(AND(U59&gt;0,I60=T60),(I59+1),I59)</f>
        <v>2</v>
      </c>
      <c r="J61" s="38">
        <f>IF(AND(U59&gt;0,J60=T60),(J59+1),J59)</f>
        <v>0</v>
      </c>
      <c r="K61" s="38">
        <f>IF(AND(U59&gt;0,K60=T60,K55=T55),(K59+1),K59)</f>
        <v>0</v>
      </c>
      <c r="L61" s="38">
        <f>IF(AND(U59&gt;0,L60=T60),(L59+1),L59)</f>
        <v>0</v>
      </c>
      <c r="M61" s="38">
        <f>IF(AND(U59&gt;0,M60=T60),(M59+1),M59)</f>
        <v>0</v>
      </c>
      <c r="N61" s="38">
        <f>IF(AND(U59&gt;0,N60=T60),(N59+1),N59)</f>
        <v>0</v>
      </c>
      <c r="O61" s="38">
        <f>IF(AND(U59,O60=T60),(O59+1),O59)</f>
        <v>0</v>
      </c>
      <c r="P61" s="38">
        <f>IF(AND(U59,P60=T60),(P59+1),P59)</f>
        <v>0</v>
      </c>
      <c r="Q61" s="38">
        <f>IF(AND(U59,Q60=T60),(Q59+1),Q59)</f>
        <v>0</v>
      </c>
      <c r="R61" s="39">
        <f>IF(AND(U59,R60=T60),(R59+1),R478)</f>
        <v>0</v>
      </c>
      <c r="S61" s="35"/>
      <c r="T61" s="34"/>
      <c r="U61" s="35">
        <f>U59-1</f>
        <v>1</v>
      </c>
    </row>
    <row r="62" spans="1:21" s="57" customFormat="1" ht="12.75" hidden="1">
      <c r="A62" s="54"/>
      <c r="B62" s="55"/>
      <c r="C62" s="51"/>
      <c r="D62" s="56"/>
      <c r="E62" s="56"/>
      <c r="F62" s="56"/>
      <c r="G62" s="38">
        <f aca="true" t="shared" si="19" ref="G62:R62">G55/(G61+1)</f>
        <v>50.5</v>
      </c>
      <c r="H62" s="38">
        <f t="shared" si="19"/>
        <v>49</v>
      </c>
      <c r="I62" s="38">
        <f t="shared" si="19"/>
        <v>45.666666666666664</v>
      </c>
      <c r="J62" s="38">
        <f t="shared" si="19"/>
        <v>55</v>
      </c>
      <c r="K62" s="38">
        <f t="shared" si="19"/>
        <v>0</v>
      </c>
      <c r="L62" s="38">
        <f t="shared" si="19"/>
        <v>0</v>
      </c>
      <c r="M62" s="38">
        <f t="shared" si="19"/>
        <v>0</v>
      </c>
      <c r="N62" s="38">
        <f t="shared" si="19"/>
        <v>0</v>
      </c>
      <c r="O62" s="38">
        <f t="shared" si="19"/>
        <v>0</v>
      </c>
      <c r="P62" s="38">
        <f t="shared" si="19"/>
        <v>0</v>
      </c>
      <c r="Q62" s="38">
        <f t="shared" si="19"/>
        <v>0</v>
      </c>
      <c r="R62" s="39">
        <f t="shared" si="19"/>
        <v>0</v>
      </c>
      <c r="S62" s="35"/>
      <c r="T62" s="2">
        <f>MAX(G62:R62)</f>
        <v>55</v>
      </c>
      <c r="U62" s="35"/>
    </row>
    <row r="63" spans="1:21" s="57" customFormat="1" ht="12.75" hidden="1">
      <c r="A63" s="54"/>
      <c r="B63" s="55" t="s">
        <v>7</v>
      </c>
      <c r="C63" s="51"/>
      <c r="D63" s="56"/>
      <c r="E63" s="56"/>
      <c r="F63" s="56"/>
      <c r="G63" s="38">
        <f>IF(AND(U61&gt;0,G62=T62),(G61+1),G61)</f>
        <v>1</v>
      </c>
      <c r="H63" s="38">
        <f>IF(AND(U61&gt;0,H62=T62),(H61+1),H61)</f>
        <v>2</v>
      </c>
      <c r="I63" s="38">
        <f>IF(AND(U61&gt;0,I62=T62),(I61+1),I61)</f>
        <v>2</v>
      </c>
      <c r="J63" s="38">
        <f>IF(AND(U61&gt;0,J62=T62),(J61+1),J61)</f>
        <v>1</v>
      </c>
      <c r="K63" s="38">
        <f>IF(AND(U61&gt;0,K62=T62),(K61+1),K61)</f>
        <v>0</v>
      </c>
      <c r="L63" s="38">
        <f>IF(AND(U61&gt;0,L62=T62),(L61+1),L61)</f>
        <v>0</v>
      </c>
      <c r="M63" s="38">
        <f>IF(AND(U61&gt;0,M62=T62),(M61+1),M61)</f>
        <v>0</v>
      </c>
      <c r="N63" s="38">
        <f>IF(AND(U61&gt;0,N62=T62),(N61+1),N61)</f>
        <v>0</v>
      </c>
      <c r="O63" s="38">
        <f>IF(AND(U61&gt;0,O62=T62),(O61+1),O61)</f>
        <v>0</v>
      </c>
      <c r="P63" s="38">
        <f>IF(AND(U61&gt;0,P62=T62),(P61+1),P61)</f>
        <v>0</v>
      </c>
      <c r="Q63" s="38">
        <f>IF(AND(U61&gt;0,Q62=T62),(Q61+1),Q61)</f>
        <v>0</v>
      </c>
      <c r="R63" s="39">
        <f>IF(AND(U61&gt;0,R62=T62),(R61+1),R61)</f>
        <v>0</v>
      </c>
      <c r="S63" s="35"/>
      <c r="T63" s="35"/>
      <c r="U63" s="35">
        <f>U61-1</f>
        <v>0</v>
      </c>
    </row>
    <row r="64" spans="1:21" s="57" customFormat="1" ht="12.75" hidden="1">
      <c r="A64" s="54"/>
      <c r="B64" s="55"/>
      <c r="C64" s="51"/>
      <c r="D64" s="56"/>
      <c r="E64" s="56"/>
      <c r="F64" s="56"/>
      <c r="G64" s="38">
        <f aca="true" t="shared" si="20" ref="G64:R64">G55/(G63+1)</f>
        <v>50.5</v>
      </c>
      <c r="H64" s="38">
        <f t="shared" si="20"/>
        <v>49</v>
      </c>
      <c r="I64" s="38">
        <f t="shared" si="20"/>
        <v>45.666666666666664</v>
      </c>
      <c r="J64" s="38">
        <f t="shared" si="20"/>
        <v>27.5</v>
      </c>
      <c r="K64" s="38">
        <f t="shared" si="20"/>
        <v>0</v>
      </c>
      <c r="L64" s="38">
        <f t="shared" si="20"/>
        <v>0</v>
      </c>
      <c r="M64" s="38">
        <f t="shared" si="20"/>
        <v>0</v>
      </c>
      <c r="N64" s="38">
        <f t="shared" si="20"/>
        <v>0</v>
      </c>
      <c r="O64" s="38">
        <f t="shared" si="20"/>
        <v>0</v>
      </c>
      <c r="P64" s="38">
        <f t="shared" si="20"/>
        <v>0</v>
      </c>
      <c r="Q64" s="38">
        <f t="shared" si="20"/>
        <v>0</v>
      </c>
      <c r="R64" s="39">
        <f t="shared" si="20"/>
        <v>0</v>
      </c>
      <c r="S64" s="35"/>
      <c r="T64" s="2">
        <f>MAX(G64:R64)</f>
        <v>50.5</v>
      </c>
      <c r="U64" s="35"/>
    </row>
    <row r="65" spans="1:21" s="57" customFormat="1" ht="12.75" hidden="1">
      <c r="A65" s="54"/>
      <c r="B65" s="55" t="s">
        <v>8</v>
      </c>
      <c r="C65" s="51"/>
      <c r="D65" s="56"/>
      <c r="E65" s="56"/>
      <c r="F65" s="56"/>
      <c r="G65" s="38">
        <f>IF(AND(U63&gt;0,G64=T64),(G63+1),G63)</f>
        <v>1</v>
      </c>
      <c r="H65" s="38">
        <f>IF(AND(U63&gt;0,H64=T64),(H63+1),H63)</f>
        <v>2</v>
      </c>
      <c r="I65" s="38">
        <f>IF(AND(U63&gt;0,I64=T64),(I63+1),I63)</f>
        <v>2</v>
      </c>
      <c r="J65" s="38">
        <f>IF(AND(U63&gt;0,J64=T64),(J63+1),J63)</f>
        <v>1</v>
      </c>
      <c r="K65" s="38">
        <f>IF(AND(U63&gt;0,K64=T64),(K63+1),K63)</f>
        <v>0</v>
      </c>
      <c r="L65" s="38">
        <f>IF(AND(U63&gt;0,L64=T64),(L63+1),L63)</f>
        <v>0</v>
      </c>
      <c r="M65" s="38">
        <f>IF(AND(U63&gt;0,M64=T64),(M63+1),M63)</f>
        <v>0</v>
      </c>
      <c r="N65" s="38">
        <f>IF(AND(U63&gt;0,N64=T64),(N63+1),N63)</f>
        <v>0</v>
      </c>
      <c r="O65" s="38">
        <f>IF(AND(U63&gt;0,O64=T64),(O63+1),O63)</f>
        <v>0</v>
      </c>
      <c r="P65" s="38">
        <f>IF(AND(U63&gt;0,P64=T64),(P63+1),P63)</f>
        <v>0</v>
      </c>
      <c r="Q65" s="38">
        <f>IF(AND(U63&gt;0,Q64=T64),(Q63+1),Q63)</f>
        <v>0</v>
      </c>
      <c r="R65" s="39">
        <f>IF(AND(U63&gt;0,R64=T64),(R63+1),R63)</f>
        <v>0</v>
      </c>
      <c r="S65" s="35"/>
      <c r="T65" s="35"/>
      <c r="U65" s="35">
        <f>U63-1</f>
        <v>-1</v>
      </c>
    </row>
    <row r="66" spans="1:21" s="57" customFormat="1" ht="12.75" hidden="1">
      <c r="A66" s="54"/>
      <c r="B66" s="55"/>
      <c r="C66" s="51"/>
      <c r="D66" s="56"/>
      <c r="E66" s="56"/>
      <c r="F66" s="56"/>
      <c r="G66" s="38">
        <f aca="true" t="shared" si="21" ref="G66:R66">G55/(G65+1)</f>
        <v>50.5</v>
      </c>
      <c r="H66" s="38">
        <f t="shared" si="21"/>
        <v>49</v>
      </c>
      <c r="I66" s="38">
        <f t="shared" si="21"/>
        <v>45.666666666666664</v>
      </c>
      <c r="J66" s="38">
        <f t="shared" si="21"/>
        <v>27.5</v>
      </c>
      <c r="K66" s="38">
        <f t="shared" si="21"/>
        <v>0</v>
      </c>
      <c r="L66" s="38">
        <f t="shared" si="21"/>
        <v>0</v>
      </c>
      <c r="M66" s="38">
        <f t="shared" si="21"/>
        <v>0</v>
      </c>
      <c r="N66" s="38">
        <f t="shared" si="21"/>
        <v>0</v>
      </c>
      <c r="O66" s="38">
        <f t="shared" si="21"/>
        <v>0</v>
      </c>
      <c r="P66" s="38">
        <f t="shared" si="21"/>
        <v>0</v>
      </c>
      <c r="Q66" s="38">
        <f t="shared" si="21"/>
        <v>0</v>
      </c>
      <c r="R66" s="39">
        <f t="shared" si="21"/>
        <v>0</v>
      </c>
      <c r="S66" s="35"/>
      <c r="T66" s="2">
        <f>MAX(G66:R66)</f>
        <v>50.5</v>
      </c>
      <c r="U66" s="35"/>
    </row>
    <row r="67" spans="1:21" s="57" customFormat="1" ht="12.75" hidden="1">
      <c r="A67" s="54"/>
      <c r="B67" s="55" t="s">
        <v>9</v>
      </c>
      <c r="C67" s="51"/>
      <c r="D67" s="56"/>
      <c r="E67" s="56"/>
      <c r="F67" s="56"/>
      <c r="G67" s="38">
        <f>IF(AND(U65&gt;0,G66=T66),(G65+1),G65)</f>
        <v>1</v>
      </c>
      <c r="H67" s="38">
        <f>IF(AND(U65&gt;0,H66=T66),(H65+1),H65)</f>
        <v>2</v>
      </c>
      <c r="I67" s="38">
        <f>IF(AND(U65&gt;0,I66=T66),(I65+1),I65)</f>
        <v>2</v>
      </c>
      <c r="J67" s="38">
        <f>IF(AND(U65&gt;0,J66=T66),(J65+1),J65)</f>
        <v>1</v>
      </c>
      <c r="K67" s="38">
        <f>IF(AND(U65&gt;0,K66=T66),(K65+1),K65)</f>
        <v>0</v>
      </c>
      <c r="L67" s="38">
        <f>IF(AND(U65&gt;0,L66=T66),(L65+1),L65)</f>
        <v>0</v>
      </c>
      <c r="M67" s="38">
        <f>IF(AND(U65&gt;0,M66=T66),(M65+1),M65)</f>
        <v>0</v>
      </c>
      <c r="N67" s="38">
        <f>IF(AND(U65&gt;0,N66=T66),(N65+1),N65)</f>
        <v>0</v>
      </c>
      <c r="O67" s="38">
        <f>IF(AND(U65&gt;0,O66=T66),(O65+1),O65)</f>
        <v>0</v>
      </c>
      <c r="P67" s="38">
        <f>IF(AND(U65&gt;0,P66=T66),(P65+1),P65)</f>
        <v>0</v>
      </c>
      <c r="Q67" s="38">
        <f>IF(AND(U65&gt;0,Q66=T66),(Q65+1),Q65)</f>
        <v>0</v>
      </c>
      <c r="R67" s="39">
        <f>IF(AND(U65&gt;0,R66=T66),(R65+1),R65)</f>
        <v>0</v>
      </c>
      <c r="S67" s="35"/>
      <c r="T67" s="35"/>
      <c r="U67" s="35">
        <f>U65-1</f>
        <v>-2</v>
      </c>
    </row>
    <row r="68" spans="1:21" s="57" customFormat="1" ht="12.75" hidden="1">
      <c r="A68" s="54"/>
      <c r="B68" s="55"/>
      <c r="C68" s="51"/>
      <c r="D68" s="56"/>
      <c r="E68" s="56"/>
      <c r="F68" s="56"/>
      <c r="G68" s="38">
        <f aca="true" t="shared" si="22" ref="G68:R68">G55/(G67+1)</f>
        <v>50.5</v>
      </c>
      <c r="H68" s="38">
        <f t="shared" si="22"/>
        <v>49</v>
      </c>
      <c r="I68" s="38">
        <f t="shared" si="22"/>
        <v>45.666666666666664</v>
      </c>
      <c r="J68" s="38">
        <f t="shared" si="22"/>
        <v>27.5</v>
      </c>
      <c r="K68" s="38">
        <f t="shared" si="22"/>
        <v>0</v>
      </c>
      <c r="L68" s="38">
        <f t="shared" si="22"/>
        <v>0</v>
      </c>
      <c r="M68" s="38">
        <f t="shared" si="22"/>
        <v>0</v>
      </c>
      <c r="N68" s="38">
        <f t="shared" si="22"/>
        <v>0</v>
      </c>
      <c r="O68" s="38">
        <f t="shared" si="22"/>
        <v>0</v>
      </c>
      <c r="P68" s="38">
        <f t="shared" si="22"/>
        <v>0</v>
      </c>
      <c r="Q68" s="38">
        <f t="shared" si="22"/>
        <v>0</v>
      </c>
      <c r="R68" s="39">
        <f t="shared" si="22"/>
        <v>0</v>
      </c>
      <c r="S68" s="35"/>
      <c r="T68" s="2">
        <f>MAX(G68:R68)</f>
        <v>50.5</v>
      </c>
      <c r="U68" s="35"/>
    </row>
    <row r="69" spans="1:21" s="57" customFormat="1" ht="12.75" hidden="1">
      <c r="A69" s="54"/>
      <c r="B69" s="55" t="s">
        <v>10</v>
      </c>
      <c r="C69" s="51"/>
      <c r="D69" s="56"/>
      <c r="E69" s="56"/>
      <c r="F69" s="56"/>
      <c r="G69" s="38">
        <f>IF(AND(U67&gt;0,G68=T68),(G67+1),G67)</f>
        <v>1</v>
      </c>
      <c r="H69" s="38">
        <f>IF(AND(U67&gt;0,H68=T68),(H67+1),H67)</f>
        <v>2</v>
      </c>
      <c r="I69" s="38">
        <f>IF(AND(U67&gt;0,I68=T68),(I67+1),I67)</f>
        <v>2</v>
      </c>
      <c r="J69" s="38">
        <f>IF(AND(U67&gt;0,J68=T68),(J67+1),J67)</f>
        <v>1</v>
      </c>
      <c r="K69" s="38">
        <f>IF(AND(U67&gt;0,K68=T68),(K67+1),K67)</f>
        <v>0</v>
      </c>
      <c r="L69" s="38">
        <f>IF(AND(U67&gt;0,L68=T68),(L67+1),L67)</f>
        <v>0</v>
      </c>
      <c r="M69" s="38">
        <f>IF(AND(U67&gt;0,M68=T68),(M67+1),M67)</f>
        <v>0</v>
      </c>
      <c r="N69" s="38">
        <f>IF(AND(U67&gt;0,N68=T68),(N67+1),N67)</f>
        <v>0</v>
      </c>
      <c r="O69" s="38">
        <f>IF(AND(U67&gt;0,O68=T68),(O67+1),O67)</f>
        <v>0</v>
      </c>
      <c r="P69" s="38">
        <f>IF(AND(U67&gt;0,P68=T68),(P67+1),P67)</f>
        <v>0</v>
      </c>
      <c r="Q69" s="38">
        <f>IF(AND(U67&gt;0,Q68=T68),(Q67+1),Q67)</f>
        <v>0</v>
      </c>
      <c r="R69" s="39">
        <f>IF(AND(U67&gt;0,R68=T68),(R67+1),R67)</f>
        <v>0</v>
      </c>
      <c r="S69" s="35"/>
      <c r="T69" s="35"/>
      <c r="U69" s="35">
        <f>U67-1</f>
        <v>-3</v>
      </c>
    </row>
    <row r="70" spans="1:21" s="57" customFormat="1" ht="12.75" hidden="1">
      <c r="A70" s="54"/>
      <c r="B70" s="55"/>
      <c r="C70" s="51"/>
      <c r="D70" s="56"/>
      <c r="E70" s="56"/>
      <c r="F70" s="56"/>
      <c r="G70" s="38">
        <f aca="true" t="shared" si="23" ref="G70:R70">G55/(G69+1)</f>
        <v>50.5</v>
      </c>
      <c r="H70" s="38">
        <f t="shared" si="23"/>
        <v>49</v>
      </c>
      <c r="I70" s="38">
        <f t="shared" si="23"/>
        <v>45.666666666666664</v>
      </c>
      <c r="J70" s="38">
        <f t="shared" si="23"/>
        <v>27.5</v>
      </c>
      <c r="K70" s="38">
        <f t="shared" si="23"/>
        <v>0</v>
      </c>
      <c r="L70" s="38">
        <f t="shared" si="23"/>
        <v>0</v>
      </c>
      <c r="M70" s="38">
        <f t="shared" si="23"/>
        <v>0</v>
      </c>
      <c r="N70" s="38">
        <f t="shared" si="23"/>
        <v>0</v>
      </c>
      <c r="O70" s="38">
        <f t="shared" si="23"/>
        <v>0</v>
      </c>
      <c r="P70" s="38">
        <f t="shared" si="23"/>
        <v>0</v>
      </c>
      <c r="Q70" s="38">
        <f t="shared" si="23"/>
        <v>0</v>
      </c>
      <c r="R70" s="39">
        <f t="shared" si="23"/>
        <v>0</v>
      </c>
      <c r="S70" s="35"/>
      <c r="T70" s="2">
        <f>MAX(G70:R70)</f>
        <v>50.5</v>
      </c>
      <c r="U70" s="35"/>
    </row>
    <row r="71" spans="1:21" s="57" customFormat="1" ht="12.75" hidden="1">
      <c r="A71" s="54"/>
      <c r="B71" s="55" t="s">
        <v>11</v>
      </c>
      <c r="C71" s="51"/>
      <c r="D71" s="56"/>
      <c r="E71" s="56"/>
      <c r="F71" s="56"/>
      <c r="G71" s="38">
        <f>IF(AND(U69&gt;0,G70=T70),(G69+1),G69)</f>
        <v>1</v>
      </c>
      <c r="H71" s="38">
        <f>IF(AND(U69&gt;0,H70=T70),(H69+1),H69)</f>
        <v>2</v>
      </c>
      <c r="I71" s="38">
        <f>IF(AND(U69&gt;0,I70=T70),(I69+1),I69)</f>
        <v>2</v>
      </c>
      <c r="J71" s="38">
        <f>IF(AND(U69&gt;0,J70=T70),(J69+1),J69)</f>
        <v>1</v>
      </c>
      <c r="K71" s="38">
        <f>IF(AND(U69&gt;0,K70=T70),(K69+1),K69)</f>
        <v>0</v>
      </c>
      <c r="L71" s="38">
        <f>IF(AND(U69&gt;0,L70=T70),(L69+1),L69)</f>
        <v>0</v>
      </c>
      <c r="M71" s="38">
        <f>IF(AND(U69&gt;0,M70=T70),(M69+1),M69)</f>
        <v>0</v>
      </c>
      <c r="N71" s="38">
        <f>IF(AND(U69&gt;0,N70=T70),(N69+1),N69)</f>
        <v>0</v>
      </c>
      <c r="O71" s="38">
        <f>IF(AND(U69&gt;0,O70=T70),(O69+1),O69)</f>
        <v>0</v>
      </c>
      <c r="P71" s="38">
        <f>IF(AND(U69&gt;0,P70=T70),(P69+1),P69)</f>
        <v>0</v>
      </c>
      <c r="Q71" s="38">
        <f>IF(AND(U69&gt;0,Q70=T70),(Q69+1),Q69)</f>
        <v>0</v>
      </c>
      <c r="R71" s="39">
        <f>IF(AND(U69&gt;0,R70=T70),(R69+1),R69)</f>
        <v>0</v>
      </c>
      <c r="S71" s="35"/>
      <c r="T71" s="35"/>
      <c r="U71" s="35">
        <f>U69-1</f>
        <v>-4</v>
      </c>
    </row>
    <row r="72" spans="1:21" s="57" customFormat="1" ht="12.75" hidden="1">
      <c r="A72" s="54"/>
      <c r="B72" s="55"/>
      <c r="C72" s="51"/>
      <c r="D72" s="56"/>
      <c r="E72" s="56"/>
      <c r="F72" s="56"/>
      <c r="G72" s="38">
        <f aca="true" t="shared" si="24" ref="G72:R72">G55/(G71+1)</f>
        <v>50.5</v>
      </c>
      <c r="H72" s="38">
        <f t="shared" si="24"/>
        <v>49</v>
      </c>
      <c r="I72" s="38">
        <f t="shared" si="24"/>
        <v>45.666666666666664</v>
      </c>
      <c r="J72" s="38">
        <f t="shared" si="24"/>
        <v>27.5</v>
      </c>
      <c r="K72" s="38">
        <f t="shared" si="24"/>
        <v>0</v>
      </c>
      <c r="L72" s="38">
        <f t="shared" si="24"/>
        <v>0</v>
      </c>
      <c r="M72" s="38">
        <f t="shared" si="24"/>
        <v>0</v>
      </c>
      <c r="N72" s="38">
        <f t="shared" si="24"/>
        <v>0</v>
      </c>
      <c r="O72" s="38">
        <f t="shared" si="24"/>
        <v>0</v>
      </c>
      <c r="P72" s="38">
        <f t="shared" si="24"/>
        <v>0</v>
      </c>
      <c r="Q72" s="38">
        <f t="shared" si="24"/>
        <v>0</v>
      </c>
      <c r="R72" s="39">
        <f t="shared" si="24"/>
        <v>0</v>
      </c>
      <c r="S72" s="35"/>
      <c r="T72" s="2">
        <f>MAX(G72:R72)</f>
        <v>50.5</v>
      </c>
      <c r="U72" s="35"/>
    </row>
    <row r="73" spans="1:21" s="57" customFormat="1" ht="12.75" hidden="1">
      <c r="A73" s="54"/>
      <c r="B73" s="55" t="s">
        <v>12</v>
      </c>
      <c r="C73" s="51"/>
      <c r="D73" s="56"/>
      <c r="E73" s="56"/>
      <c r="F73" s="56"/>
      <c r="G73" s="38">
        <f>IF(AND(U71&gt;0,G72=T72),(G71+1),G71)</f>
        <v>1</v>
      </c>
      <c r="H73" s="38">
        <f>IF(AND(U71&gt;0,H72=T72),(H71+1),H71)</f>
        <v>2</v>
      </c>
      <c r="I73" s="38">
        <f>IF(AND(U71&gt;0,I72=T72),(I71+1),I71)</f>
        <v>2</v>
      </c>
      <c r="J73" s="38">
        <f>IF(AND(U71&gt;0,J72=T72),(J71+1),J71)</f>
        <v>1</v>
      </c>
      <c r="K73" s="38">
        <f>IF(AND(U71&gt;0,K72=T72),(K71+1),K71)</f>
        <v>0</v>
      </c>
      <c r="L73" s="38">
        <f>IF(AND(U71&gt;0,L72=T72),(L71+1),L71)</f>
        <v>0</v>
      </c>
      <c r="M73" s="38">
        <f>IF(AND(U71&gt;0,M72=T72),(M71+1),M71)</f>
        <v>0</v>
      </c>
      <c r="N73" s="38">
        <f>IF(AND(U71&gt;0,N72=T72),(N71+1),N71)</f>
        <v>0</v>
      </c>
      <c r="O73" s="38">
        <f>IF(AND(U71&gt;0,O72=T72),(O71+1),O71)</f>
        <v>0</v>
      </c>
      <c r="P73" s="38">
        <f>IF(AND(U71&gt;0,P72=T72),(P71+1),P71)</f>
        <v>0</v>
      </c>
      <c r="Q73" s="38">
        <f>IF(AND(U71&gt;0,Q72=T72),(Q71+1),Q71)</f>
        <v>0</v>
      </c>
      <c r="R73" s="39">
        <f>IF(AND(U71&gt;0,R72=T72),(R71+1),R71)</f>
        <v>0</v>
      </c>
      <c r="S73" s="35"/>
      <c r="T73" s="35"/>
      <c r="U73" s="35">
        <f>U71-1</f>
        <v>-5</v>
      </c>
    </row>
    <row r="74" spans="1:21" s="57" customFormat="1" ht="12.75" hidden="1">
      <c r="A74" s="54"/>
      <c r="B74" s="55"/>
      <c r="C74" s="51"/>
      <c r="D74" s="56"/>
      <c r="E74" s="56"/>
      <c r="F74" s="56"/>
      <c r="G74" s="38">
        <f>G55/(G73+1)</f>
        <v>50.5</v>
      </c>
      <c r="H74" s="38">
        <f aca="true" t="shared" si="25" ref="H74:R74">H55/(H73+1)</f>
        <v>49</v>
      </c>
      <c r="I74" s="38">
        <f t="shared" si="25"/>
        <v>45.666666666666664</v>
      </c>
      <c r="J74" s="38">
        <f t="shared" si="25"/>
        <v>27.5</v>
      </c>
      <c r="K74" s="38">
        <f t="shared" si="25"/>
        <v>0</v>
      </c>
      <c r="L74" s="38">
        <f t="shared" si="25"/>
        <v>0</v>
      </c>
      <c r="M74" s="38">
        <f t="shared" si="25"/>
        <v>0</v>
      </c>
      <c r="N74" s="38">
        <f t="shared" si="25"/>
        <v>0</v>
      </c>
      <c r="O74" s="38">
        <f t="shared" si="25"/>
        <v>0</v>
      </c>
      <c r="P74" s="38">
        <f t="shared" si="25"/>
        <v>0</v>
      </c>
      <c r="Q74" s="38">
        <f t="shared" si="25"/>
        <v>0</v>
      </c>
      <c r="R74" s="38">
        <f t="shared" si="25"/>
        <v>0</v>
      </c>
      <c r="S74" s="35"/>
      <c r="T74" s="2">
        <f>MAX(G74:R74)</f>
        <v>50.5</v>
      </c>
      <c r="U74" s="35"/>
    </row>
    <row r="75" spans="1:21" s="57" customFormat="1" ht="12.75" hidden="1">
      <c r="A75" s="54"/>
      <c r="B75" s="55" t="s">
        <v>16</v>
      </c>
      <c r="C75" s="51"/>
      <c r="D75" s="56"/>
      <c r="E75" s="56"/>
      <c r="F75" s="56"/>
      <c r="G75" s="38">
        <f>IF(AND(U73&gt;0,G74=T74),(G73+1),G73)</f>
        <v>1</v>
      </c>
      <c r="H75" s="38">
        <f>IF(AND(U73&gt;0,H74=T74),(H73+1),H73)</f>
        <v>2</v>
      </c>
      <c r="I75" s="38">
        <f>IF(AND(U73&gt;0,I74=T74),(I73+1),I73)</f>
        <v>2</v>
      </c>
      <c r="J75" s="38">
        <f>IF(AND(U73&gt;0,J74=T74),(J73+1),J73)</f>
        <v>1</v>
      </c>
      <c r="K75" s="38">
        <f>IF(AND(U73&gt;0,K74=T74),(K73+1),K73)</f>
        <v>0</v>
      </c>
      <c r="L75" s="38">
        <f>IF(AND(U73&gt;0,L74=T74),(L73+1),L73)</f>
        <v>0</v>
      </c>
      <c r="M75" s="38">
        <f>IF(AND(U73&gt;0,M74=T74),(M73+1),M73)</f>
        <v>0</v>
      </c>
      <c r="N75" s="38">
        <f>IF(AND(U73&gt;0,N74=T74),(N73+1),N73)</f>
        <v>0</v>
      </c>
      <c r="O75" s="38">
        <f>IF(AND(U73&gt;0,O74=T74),(O73+1),O73)</f>
        <v>0</v>
      </c>
      <c r="P75" s="38">
        <f>IF(AND(U73&gt;0,P74=T74),(P73+1),P73)</f>
        <v>0</v>
      </c>
      <c r="Q75" s="38">
        <f>IF(AND(U73&gt;0,Q74=T74),(Q73+1),Q73)</f>
        <v>0</v>
      </c>
      <c r="R75" s="39">
        <f>IF(AND(U73&gt;0,R74=T74),(R73+1),R73)</f>
        <v>0</v>
      </c>
      <c r="S75" s="35"/>
      <c r="T75" s="35"/>
      <c r="U75" s="35">
        <f>U73-1</f>
        <v>-6</v>
      </c>
    </row>
    <row r="76" spans="1:21" s="57" customFormat="1" ht="12.75" hidden="1">
      <c r="A76" s="54"/>
      <c r="B76" s="55"/>
      <c r="C76" s="51"/>
      <c r="D76" s="56"/>
      <c r="E76" s="56"/>
      <c r="F76" s="56"/>
      <c r="G76" s="38">
        <f>G55/(G75+1)</f>
        <v>50.5</v>
      </c>
      <c r="H76" s="38">
        <f aca="true" t="shared" si="26" ref="H76:R76">H55/(H75+1)</f>
        <v>49</v>
      </c>
      <c r="I76" s="38">
        <f t="shared" si="26"/>
        <v>45.666666666666664</v>
      </c>
      <c r="J76" s="38">
        <f t="shared" si="26"/>
        <v>27.5</v>
      </c>
      <c r="K76" s="38">
        <f t="shared" si="26"/>
        <v>0</v>
      </c>
      <c r="L76" s="38">
        <f t="shared" si="26"/>
        <v>0</v>
      </c>
      <c r="M76" s="38">
        <f t="shared" si="26"/>
        <v>0</v>
      </c>
      <c r="N76" s="38">
        <f t="shared" si="26"/>
        <v>0</v>
      </c>
      <c r="O76" s="38">
        <f t="shared" si="26"/>
        <v>0</v>
      </c>
      <c r="P76" s="38">
        <f t="shared" si="26"/>
        <v>0</v>
      </c>
      <c r="Q76" s="38">
        <f t="shared" si="26"/>
        <v>0</v>
      </c>
      <c r="R76" s="38">
        <f t="shared" si="26"/>
        <v>0</v>
      </c>
      <c r="S76" s="35"/>
      <c r="T76" s="2">
        <f>MAX(G76:R76)</f>
        <v>50.5</v>
      </c>
      <c r="U76" s="35"/>
    </row>
    <row r="77" spans="1:21" s="57" customFormat="1" ht="12.75" hidden="1">
      <c r="A77" s="54"/>
      <c r="B77" s="29" t="s">
        <v>17</v>
      </c>
      <c r="C77" s="30"/>
      <c r="D77" s="37"/>
      <c r="E77" s="37"/>
      <c r="F77" s="37"/>
      <c r="G77" s="38">
        <f>IF(AND(U75&gt;0,G76=T76),(G75+1),G75)</f>
        <v>1</v>
      </c>
      <c r="H77" s="38">
        <f>IF(AND(U75&gt;0,H76=T76),(H75+1),H75)</f>
        <v>2</v>
      </c>
      <c r="I77" s="38">
        <f>IF(AND(U75&gt;0,I76=T76),(I75+1),I75)</f>
        <v>2</v>
      </c>
      <c r="J77" s="38">
        <f>IF(AND(U75&gt;0,J76=T76),(J75+1),J75)</f>
        <v>1</v>
      </c>
      <c r="K77" s="38">
        <f>IF(AND(U75&gt;0,K76=T76),(K75+1),K75)</f>
        <v>0</v>
      </c>
      <c r="L77" s="38">
        <f>IF(AND(U75&gt;0,L76=T76),(L75+1),L75)</f>
        <v>0</v>
      </c>
      <c r="M77" s="38">
        <f>IF(AND(U75&gt;0,M76=T76),(M75+1),M75)</f>
        <v>0</v>
      </c>
      <c r="N77" s="38">
        <f>IF(AND(U75&gt;0,N76=T76),(N75+1),N75)</f>
        <v>0</v>
      </c>
      <c r="O77" s="38">
        <f>IF(AND(U75&gt;0,O76=T76),(O75+1),O75)</f>
        <v>0</v>
      </c>
      <c r="P77" s="38">
        <f>IF(AND(U75&gt;0,P76=T76),(P75+1),P75)</f>
        <v>0</v>
      </c>
      <c r="Q77" s="38">
        <f>IF(AND(U75&gt;0,Q76=T76),(Q75+1),Q75)</f>
        <v>0</v>
      </c>
      <c r="R77" s="39">
        <f>IF(AND(U75&gt;0,R76=T76),(R75+1),R75)</f>
        <v>0</v>
      </c>
      <c r="S77" s="35"/>
      <c r="T77" s="35"/>
      <c r="U77" s="35">
        <f>U75-1</f>
        <v>-7</v>
      </c>
    </row>
    <row r="78" spans="1:21" s="57" customFormat="1" ht="12.75" hidden="1">
      <c r="A78" s="54"/>
      <c r="B78" s="29"/>
      <c r="C78" s="30"/>
      <c r="D78" s="37"/>
      <c r="E78" s="37"/>
      <c r="F78" s="37"/>
      <c r="G78" s="38" t="str">
        <f>IF(U77&lt;1,"STOP","Encore")</f>
        <v>STOP</v>
      </c>
      <c r="H78" s="38" t="str">
        <f>IF(U77&lt;1,"STOP","Encore")</f>
        <v>STOP</v>
      </c>
      <c r="I78" s="38" t="str">
        <f>IF(U77&lt;1,"STOP","Encore")</f>
        <v>STOP</v>
      </c>
      <c r="J78" s="38" t="str">
        <f>IF(U77&lt;1,"STOP","Encore")</f>
        <v>STOP</v>
      </c>
      <c r="K78" s="38" t="str">
        <f>IF(U77&lt;1,"STOP","Encore")</f>
        <v>STOP</v>
      </c>
      <c r="L78" s="38" t="str">
        <f>IF(U77&lt;1,"STOP","Encore")</f>
        <v>STOP</v>
      </c>
      <c r="M78" s="38" t="str">
        <f>IF(U77&lt;1,"STOP","Encore")</f>
        <v>STOP</v>
      </c>
      <c r="N78" s="38" t="str">
        <f>IF(U77&lt;1,"STOP","Encore")</f>
        <v>STOP</v>
      </c>
      <c r="O78" s="38" t="str">
        <f>IF(U77&lt;1,"STOP","Encore")</f>
        <v>STOP</v>
      </c>
      <c r="P78" s="38" t="str">
        <f>IF(V77&lt;1,"STOP","Encore")</f>
        <v>STOP</v>
      </c>
      <c r="Q78" s="38" t="str">
        <f>IF(W77&lt;1,"STOP","Encore")</f>
        <v>STOP</v>
      </c>
      <c r="R78" s="39" t="str">
        <f>IF(X77&lt;1,"STOP","Encore")</f>
        <v>STOP</v>
      </c>
      <c r="S78" s="35"/>
      <c r="T78" s="35">
        <f>MAX(H78:R78)</f>
        <v>0</v>
      </c>
      <c r="U78" s="35"/>
    </row>
    <row r="79" spans="1:21" s="41" customFormat="1" ht="12.75">
      <c r="A79" s="42"/>
      <c r="B79" s="43" t="s">
        <v>13</v>
      </c>
      <c r="C79" s="44"/>
      <c r="D79" s="45"/>
      <c r="E79" s="45"/>
      <c r="F79" s="45"/>
      <c r="G79" s="46">
        <f aca="true" t="shared" si="27" ref="G79:R79">G77</f>
        <v>1</v>
      </c>
      <c r="H79" s="46">
        <f t="shared" si="27"/>
        <v>2</v>
      </c>
      <c r="I79" s="46">
        <f t="shared" si="27"/>
        <v>2</v>
      </c>
      <c r="J79" s="46">
        <f t="shared" si="27"/>
        <v>1</v>
      </c>
      <c r="K79" s="46">
        <f t="shared" si="27"/>
        <v>0</v>
      </c>
      <c r="L79" s="46">
        <f t="shared" si="27"/>
        <v>0</v>
      </c>
      <c r="M79" s="46">
        <f t="shared" si="27"/>
        <v>0</v>
      </c>
      <c r="N79" s="46">
        <f t="shared" si="27"/>
        <v>0</v>
      </c>
      <c r="O79" s="46">
        <f t="shared" si="27"/>
        <v>0</v>
      </c>
      <c r="P79" s="46">
        <f t="shared" si="27"/>
        <v>0</v>
      </c>
      <c r="Q79" s="46">
        <f t="shared" si="27"/>
        <v>0</v>
      </c>
      <c r="R79" s="58">
        <f t="shared" si="27"/>
        <v>0</v>
      </c>
      <c r="S79" s="47"/>
      <c r="T79" s="35"/>
      <c r="U79" s="35"/>
    </row>
    <row r="80" spans="1:19" ht="12.75">
      <c r="A80" s="12"/>
      <c r="B80" s="60"/>
      <c r="C80" s="15" t="s">
        <v>14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62"/>
    </row>
    <row r="81" spans="1:21" s="11" customFormat="1" ht="59.25" customHeight="1">
      <c r="A81" s="190" t="s">
        <v>19</v>
      </c>
      <c r="B81" s="63" t="str">
        <f>'Saisie Locale'!B6</f>
        <v>Inscrits</v>
      </c>
      <c r="C81" s="63" t="str">
        <f>'Saisie Locale'!C6</f>
        <v>Votants </v>
      </c>
      <c r="D81" s="63" t="str">
        <f>'Saisie Locale'!D6</f>
        <v>Abstentions</v>
      </c>
      <c r="E81" s="63" t="str">
        <f>'Saisie Locale'!E6</f>
        <v>Exprimés</v>
      </c>
      <c r="F81" s="63" t="str">
        <f>'Saisie Locale'!F6</f>
        <v>Nuls</v>
      </c>
      <c r="G81" s="63" t="str">
        <f>'Saisie Locale'!G6</f>
        <v>CGT</v>
      </c>
      <c r="H81" s="63" t="str">
        <f>'Saisie Locale'!H6</f>
        <v>SNUI             SUD</v>
      </c>
      <c r="I81" s="63" t="str">
        <f>'Saisie Locale'!I6</f>
        <v>FO        </v>
      </c>
      <c r="J81" s="63" t="str">
        <f>'Saisie Locale'!J6</f>
        <v>CFDT</v>
      </c>
      <c r="K81" s="63" t="str">
        <f>'Saisie Locale'!K6</f>
        <v>CFTC     UNSA</v>
      </c>
      <c r="L81" s="63" t="str">
        <f>'Saisie Locale'!L6</f>
        <v>SNA-FIP   SNI-FIP</v>
      </c>
      <c r="M81" s="63" t="str">
        <f>'Saisie Locale'!M6</f>
        <v>CGT+Union SNUI SUD (SDNC/48/90)</v>
      </c>
      <c r="N81" s="63" t="str">
        <f>'Saisie Locale'!N6</f>
        <v>CGC     (78)</v>
      </c>
      <c r="O81" s="63" t="str">
        <f>'Saisie Locale'!O6</f>
        <v>SNUFIP</v>
      </c>
      <c r="P81" s="63" t="str">
        <f>'Saisie Locale'!P6</f>
        <v>CFTC (Drôme)</v>
      </c>
      <c r="Q81" s="63" t="str">
        <f>'Saisie Locale'!Q6</f>
        <v>UNSA    (TG Nelle Calédonie)</v>
      </c>
      <c r="R81" s="64" t="s">
        <v>20</v>
      </c>
      <c r="U81" s="65"/>
    </row>
    <row r="82" spans="1:20" ht="21.75" customHeight="1">
      <c r="A82" s="190"/>
      <c r="B82" s="66">
        <f aca="true" t="shared" si="28" ref="B82:R82">B5+B29+B55</f>
        <v>1234</v>
      </c>
      <c r="C82" s="67">
        <f t="shared" si="28"/>
        <v>1088</v>
      </c>
      <c r="D82" s="67">
        <f t="shared" si="28"/>
        <v>146</v>
      </c>
      <c r="E82" s="67">
        <f t="shared" si="28"/>
        <v>1066</v>
      </c>
      <c r="F82" s="67">
        <f t="shared" si="28"/>
        <v>22</v>
      </c>
      <c r="G82" s="67">
        <f t="shared" si="28"/>
        <v>232</v>
      </c>
      <c r="H82" s="67">
        <f t="shared" si="28"/>
        <v>357</v>
      </c>
      <c r="I82" s="67">
        <f t="shared" si="28"/>
        <v>310</v>
      </c>
      <c r="J82" s="67">
        <f t="shared" si="28"/>
        <v>159</v>
      </c>
      <c r="K82" s="67">
        <f t="shared" si="28"/>
        <v>0</v>
      </c>
      <c r="L82" s="67">
        <f t="shared" si="28"/>
        <v>8</v>
      </c>
      <c r="M82" s="67">
        <f t="shared" si="28"/>
        <v>0</v>
      </c>
      <c r="N82" s="67">
        <f t="shared" si="28"/>
        <v>0</v>
      </c>
      <c r="O82" s="67">
        <f t="shared" si="28"/>
        <v>0</v>
      </c>
      <c r="P82" s="67">
        <f t="shared" si="28"/>
        <v>0</v>
      </c>
      <c r="Q82" s="67">
        <f t="shared" si="28"/>
        <v>0</v>
      </c>
      <c r="R82" s="68">
        <f t="shared" si="28"/>
        <v>0</v>
      </c>
      <c r="S82" s="2"/>
      <c r="T82" s="2">
        <f>MAX(H82:O82)</f>
        <v>357</v>
      </c>
    </row>
    <row r="83" spans="1:22" ht="16.5" customHeight="1">
      <c r="A83" s="190"/>
      <c r="B83" s="69"/>
      <c r="C83" s="70">
        <f>C82/B82</f>
        <v>0.8816855753646677</v>
      </c>
      <c r="D83" s="70">
        <f>D82/B82</f>
        <v>0.11831442463533225</v>
      </c>
      <c r="E83" s="70">
        <f>E82/C82</f>
        <v>0.9797794117647058</v>
      </c>
      <c r="F83" s="70">
        <f>F82/C82</f>
        <v>0.02022058823529412</v>
      </c>
      <c r="G83" s="70">
        <f>G82/E82</f>
        <v>0.2176360225140713</v>
      </c>
      <c r="H83" s="70">
        <f>H82/E82</f>
        <v>0.3348968105065666</v>
      </c>
      <c r="I83" s="70">
        <f>I82/E82</f>
        <v>0.29080675422138835</v>
      </c>
      <c r="J83" s="70">
        <f>J82/E82</f>
        <v>0.14915572232645402</v>
      </c>
      <c r="K83" s="70">
        <f>K82/E82</f>
        <v>0</v>
      </c>
      <c r="L83" s="70">
        <f>L82/E82</f>
        <v>0.0075046904315197</v>
      </c>
      <c r="M83" s="70">
        <f>M82/E82</f>
        <v>0</v>
      </c>
      <c r="N83" s="70">
        <f>N82/E82</f>
        <v>0</v>
      </c>
      <c r="O83" s="70">
        <f>O82/E82</f>
        <v>0</v>
      </c>
      <c r="P83" s="71">
        <f>P82/F82</f>
        <v>0</v>
      </c>
      <c r="Q83" s="71">
        <f>Q82/G82</f>
        <v>0</v>
      </c>
      <c r="R83" s="72">
        <f>R82/H82</f>
        <v>0</v>
      </c>
      <c r="S83" s="20"/>
      <c r="V83" s="23">
        <f>SUM(G83:O83)</f>
        <v>1</v>
      </c>
    </row>
    <row r="84" spans="1:22" ht="21.75" customHeight="1">
      <c r="A84" s="190"/>
      <c r="B84" s="73" t="s">
        <v>13</v>
      </c>
      <c r="C84" s="74"/>
      <c r="D84" s="75"/>
      <c r="E84" s="75"/>
      <c r="F84" s="75"/>
      <c r="G84" s="76">
        <f aca="true" t="shared" si="29" ref="G84:R84">G27+G53+G79</f>
        <v>2</v>
      </c>
      <c r="H84" s="76">
        <f t="shared" si="29"/>
        <v>6</v>
      </c>
      <c r="I84" s="76">
        <f t="shared" si="29"/>
        <v>5</v>
      </c>
      <c r="J84" s="76">
        <f t="shared" si="29"/>
        <v>3</v>
      </c>
      <c r="K84" s="76">
        <f t="shared" si="29"/>
        <v>0</v>
      </c>
      <c r="L84" s="76">
        <f t="shared" si="29"/>
        <v>0</v>
      </c>
      <c r="M84" s="76">
        <f t="shared" si="29"/>
        <v>0</v>
      </c>
      <c r="N84" s="76">
        <f t="shared" si="29"/>
        <v>0</v>
      </c>
      <c r="O84" s="76">
        <f t="shared" si="29"/>
        <v>0</v>
      </c>
      <c r="P84" s="76">
        <f t="shared" si="29"/>
        <v>0</v>
      </c>
      <c r="Q84" s="76">
        <f t="shared" si="29"/>
        <v>0</v>
      </c>
      <c r="R84" s="77">
        <f t="shared" si="29"/>
        <v>0</v>
      </c>
      <c r="S84" s="47"/>
      <c r="V84" s="23"/>
    </row>
    <row r="85" spans="1:18" ht="21.75" customHeight="1">
      <c r="A85" s="190"/>
      <c r="B85" s="78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80"/>
    </row>
    <row r="122" spans="2:21" ht="12.75">
      <c r="B122" s="21"/>
      <c r="C122" s="81"/>
      <c r="D122" s="53"/>
      <c r="E122" s="53"/>
      <c r="F122" s="53"/>
      <c r="G122" s="22"/>
      <c r="H122" s="22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21"/>
      <c r="U122" s="22"/>
    </row>
    <row r="123" spans="2:21" ht="12.75">
      <c r="B123" s="57"/>
      <c r="C123" s="81"/>
      <c r="D123" s="82"/>
      <c r="E123" s="82"/>
      <c r="F123" s="82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4"/>
      <c r="U123" s="35"/>
    </row>
    <row r="124" spans="2:21" ht="12.75">
      <c r="B124" s="21"/>
      <c r="C124" s="81"/>
      <c r="D124" s="53"/>
      <c r="E124" s="53"/>
      <c r="F124" s="53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</row>
    <row r="125" spans="2:21" ht="12.75">
      <c r="B125" s="57"/>
      <c r="C125" s="81"/>
      <c r="D125" s="82"/>
      <c r="E125" s="82"/>
      <c r="F125" s="82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4"/>
      <c r="U125" s="35"/>
    </row>
    <row r="126" spans="2:21" ht="12.75">
      <c r="B126" s="57"/>
      <c r="C126" s="81"/>
      <c r="D126" s="82"/>
      <c r="E126" s="82"/>
      <c r="F126" s="82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</row>
    <row r="127" spans="2:21" ht="12.75">
      <c r="B127" s="57"/>
      <c r="C127" s="81"/>
      <c r="D127" s="82"/>
      <c r="E127" s="82"/>
      <c r="F127" s="82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</row>
    <row r="128" spans="2:21" ht="12.75">
      <c r="B128" s="57"/>
      <c r="C128" s="81"/>
      <c r="D128" s="82"/>
      <c r="E128" s="82"/>
      <c r="F128" s="82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</row>
    <row r="129" spans="2:21" ht="12.75">
      <c r="B129" s="57"/>
      <c r="C129" s="81"/>
      <c r="D129" s="82"/>
      <c r="E129" s="82"/>
      <c r="F129" s="82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</row>
    <row r="130" spans="2:21" ht="12.75">
      <c r="B130" s="57"/>
      <c r="C130" s="81"/>
      <c r="D130" s="82"/>
      <c r="E130" s="82"/>
      <c r="F130" s="82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</row>
    <row r="131" spans="2:21" ht="12.75">
      <c r="B131" s="57"/>
      <c r="C131" s="81"/>
      <c r="D131" s="82"/>
      <c r="E131" s="82"/>
      <c r="F131" s="82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</row>
    <row r="132" spans="2:21" ht="12.75">
      <c r="B132" s="57"/>
      <c r="C132" s="81"/>
      <c r="D132" s="82"/>
      <c r="E132" s="82"/>
      <c r="F132" s="82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</row>
    <row r="133" spans="2:21" ht="12.75">
      <c r="B133" s="57"/>
      <c r="C133" s="81"/>
      <c r="D133" s="82"/>
      <c r="E133" s="82"/>
      <c r="F133" s="82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</row>
    <row r="134" spans="2:21" ht="12.75">
      <c r="B134" s="57"/>
      <c r="C134" s="81"/>
      <c r="D134" s="82"/>
      <c r="E134" s="82"/>
      <c r="F134" s="82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</row>
    <row r="135" spans="2:21" ht="12.75">
      <c r="B135" s="57"/>
      <c r="C135" s="81"/>
      <c r="D135" s="82"/>
      <c r="E135" s="82"/>
      <c r="F135" s="82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</row>
    <row r="136" spans="2:21" ht="12.75">
      <c r="B136" s="57"/>
      <c r="C136" s="81"/>
      <c r="D136" s="82"/>
      <c r="E136" s="82"/>
      <c r="F136" s="82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</row>
    <row r="137" spans="2:21" ht="12.75">
      <c r="B137" s="41"/>
      <c r="C137" s="83"/>
      <c r="D137" s="84"/>
      <c r="E137" s="84"/>
      <c r="F137" s="84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</row>
    <row r="138" spans="2:21" ht="12.75">
      <c r="B138" s="41"/>
      <c r="C138" s="83"/>
      <c r="D138" s="84"/>
      <c r="E138" s="84"/>
      <c r="F138" s="84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</row>
    <row r="139" spans="3:20" ht="12.75">
      <c r="C139" s="85"/>
      <c r="D139" s="62"/>
      <c r="E139" s="62"/>
      <c r="F139" s="6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</sheetData>
  <mergeCells count="2">
    <mergeCell ref="A2:Q2"/>
    <mergeCell ref="A81:A85"/>
  </mergeCells>
  <printOptions/>
  <pageMargins left="0.5402777777777777" right="0.19652777777777777" top="0.5" bottom="0.12986111111111112" header="0.20972222222222223" footer="0.5118055555555556"/>
  <pageSetup horizontalDpi="300" verticalDpi="300" orientation="landscape" paperSize="9" scale="60"/>
  <headerFooter alignWithMargins="0">
    <oddHeader>&amp;C&amp;"Arial,Gras Italique"&amp;12Election des représentants du personnel</oddHeader>
  </headerFooter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75" zoomScaleNormal="75" workbookViewId="0" topLeftCell="A7">
      <selection activeCell="P18" sqref="P18"/>
    </sheetView>
  </sheetViews>
  <sheetFormatPr defaultColWidth="11.421875" defaultRowHeight="12.75"/>
  <cols>
    <col min="1" max="1" width="44.00390625" style="0" customWidth="1"/>
    <col min="7" max="7" width="14.7109375" style="0" customWidth="1"/>
    <col min="18" max="19" width="0" style="0" hidden="1" customWidth="1"/>
  </cols>
  <sheetData>
    <row r="1" spans="1:20" s="1" customFormat="1" ht="37.5" customHeight="1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86"/>
      <c r="S1" s="87"/>
      <c r="T1" s="5"/>
    </row>
    <row r="2" spans="1:20" s="9" customFormat="1" ht="51" customHeight="1">
      <c r="A2" s="88" t="str">
        <f>'Saisie Nationale'!A2</f>
        <v>Utilise la liste déroulante      (zoomer pour agrandir)        Enregistrer le fichier comme après les 2 points</v>
      </c>
      <c r="B2" s="89" t="s">
        <v>22</v>
      </c>
      <c r="C2" s="89" t="s">
        <v>23</v>
      </c>
      <c r="D2" s="89" t="s">
        <v>24</v>
      </c>
      <c r="E2" s="89" t="s">
        <v>25</v>
      </c>
      <c r="F2" s="89" t="s">
        <v>26</v>
      </c>
      <c r="G2" s="89" t="str">
        <f>'Saisie Nationale'!G3</f>
        <v>CGT </v>
      </c>
      <c r="H2" s="89" t="str">
        <f>'Saisie Nationale'!H3</f>
        <v>SNUI             SUD</v>
      </c>
      <c r="I2" s="89" t="str">
        <f>'Saisie Nationale'!I3</f>
        <v>FO        </v>
      </c>
      <c r="J2" s="89" t="str">
        <f>'Saisie Nationale'!J3</f>
        <v>CFDT</v>
      </c>
      <c r="K2" s="89" t="str">
        <f>'Saisie Nationale'!K3</f>
        <v>CFTC     UNSA</v>
      </c>
      <c r="L2" s="89" t="str">
        <f>'Saisie Nationale'!L3</f>
        <v>SNA-FIP   SNI-FIP</v>
      </c>
      <c r="M2" s="89" t="str">
        <f>'Saisie Nationale'!M3</f>
        <v>CGT+SNUI SUD-(SDNC/48/90)</v>
      </c>
      <c r="N2" s="89" t="str">
        <f>'Saisie Nationale'!N3</f>
        <v>CGC      (78)</v>
      </c>
      <c r="O2" s="89" t="str">
        <f>'Saisie Nationale'!O3</f>
        <v>SNUFIP</v>
      </c>
      <c r="P2" s="89" t="str">
        <f>'Saisie Nationale'!P3</f>
        <v>CFTC (Drôme)</v>
      </c>
      <c r="Q2" s="90" t="str">
        <f>'Saisie Nationale'!Q3</f>
        <v>UNSA       (TG Nelle Calédonie)</v>
      </c>
      <c r="R2" s="91" t="str">
        <f>'Saisie Nationale'!R3</f>
        <v>CGT Finances Publiques+ Administration Centrale (DCST)</v>
      </c>
      <c r="T2" s="10"/>
    </row>
    <row r="3" spans="1:20" s="1" customFormat="1" ht="30" customHeight="1">
      <c r="A3" s="192"/>
      <c r="B3" s="92">
        <f>'Saisie Nationale'!B4</f>
        <v>11</v>
      </c>
      <c r="C3" s="92">
        <f>'Saisie Nationale'!C4</f>
        <v>11</v>
      </c>
      <c r="D3" s="92">
        <f>'Saisie Nationale'!D4</f>
        <v>0</v>
      </c>
      <c r="E3" s="92">
        <f>'Saisie Nationale'!E4</f>
        <v>11</v>
      </c>
      <c r="F3" s="92">
        <f>'Saisie Nationale'!F4</f>
        <v>0</v>
      </c>
      <c r="G3" s="92">
        <f>'Saisie Nationale'!G4</f>
        <v>1</v>
      </c>
      <c r="H3" s="92">
        <f>'Saisie Nationale'!H4</f>
        <v>3</v>
      </c>
      <c r="I3" s="92">
        <f>'Saisie Nationale'!I4</f>
        <v>1</v>
      </c>
      <c r="J3" s="92">
        <f>'Saisie Nationale'!J4</f>
        <v>5</v>
      </c>
      <c r="K3" s="92">
        <f>'Saisie Nationale'!K4</f>
        <v>0</v>
      </c>
      <c r="L3" s="92">
        <f>'Saisie Nationale'!L4</f>
        <v>0</v>
      </c>
      <c r="M3" s="92">
        <f>'Saisie Nationale'!M4</f>
        <v>0</v>
      </c>
      <c r="N3" s="92">
        <f>'Saisie Nationale'!N4</f>
        <v>1</v>
      </c>
      <c r="O3" s="92">
        <f>'Saisie Nationale'!O4</f>
        <v>0</v>
      </c>
      <c r="P3" s="92">
        <f>'Saisie Nationale'!P4</f>
        <v>0</v>
      </c>
      <c r="Q3" s="93">
        <f>'Saisie Nationale'!Q4</f>
        <v>0</v>
      </c>
      <c r="R3" s="94">
        <f>'Saisie Nationale'!R4</f>
        <v>0</v>
      </c>
      <c r="S3" s="1">
        <f>SUM(G3:R3)</f>
        <v>11</v>
      </c>
      <c r="T3" s="2"/>
    </row>
    <row r="4" spans="1:20" s="1" customFormat="1" ht="12.75">
      <c r="A4" s="192"/>
      <c r="B4" s="92"/>
      <c r="C4" s="95">
        <f>C3/B3</f>
        <v>1</v>
      </c>
      <c r="D4" s="95">
        <f>D3/B3</f>
        <v>0</v>
      </c>
      <c r="E4" s="95">
        <f>E3/C3</f>
        <v>1</v>
      </c>
      <c r="F4" s="95">
        <f>F3/C3</f>
        <v>0</v>
      </c>
      <c r="G4" s="95">
        <f>G3/E3</f>
        <v>0.09090909090909091</v>
      </c>
      <c r="H4" s="95">
        <f>H3/E3</f>
        <v>0.2727272727272727</v>
      </c>
      <c r="I4" s="95">
        <f>I3/E3</f>
        <v>0.09090909090909091</v>
      </c>
      <c r="J4" s="95">
        <f>J3/E3</f>
        <v>0.45454545454545453</v>
      </c>
      <c r="K4" s="95">
        <f>K3/E3</f>
        <v>0</v>
      </c>
      <c r="L4" s="95">
        <f>L3/E3</f>
        <v>0</v>
      </c>
      <c r="M4" s="95">
        <f>M3/E3</f>
        <v>0</v>
      </c>
      <c r="N4" s="95">
        <f>N3/E3</f>
        <v>0.09090909090909091</v>
      </c>
      <c r="O4" s="95">
        <f>O3/E3</f>
        <v>0</v>
      </c>
      <c r="P4" s="95">
        <f>P3/E3</f>
        <v>0</v>
      </c>
      <c r="Q4" s="96">
        <f>Q3/E3</f>
        <v>0</v>
      </c>
      <c r="R4" s="97">
        <f>R3/E3</f>
        <v>0</v>
      </c>
      <c r="S4" s="98">
        <f>SUM(G4:R4)</f>
        <v>1</v>
      </c>
      <c r="T4" s="2"/>
    </row>
    <row r="5" spans="1:20" s="1" customFormat="1" ht="30" customHeight="1">
      <c r="A5" s="192" t="str">
        <f>'Saisie Nationale'!A5</f>
        <v>N° 2  AFIPA/IP</v>
      </c>
      <c r="B5" s="92">
        <f>'Saisie Nationale'!B5</f>
        <v>21</v>
      </c>
      <c r="C5" s="92">
        <f>'Saisie Nationale'!C5</f>
        <v>20</v>
      </c>
      <c r="D5" s="92">
        <f>'Saisie Nationale'!D5</f>
        <v>1</v>
      </c>
      <c r="E5" s="92">
        <f>'Saisie Nationale'!E5</f>
        <v>20</v>
      </c>
      <c r="F5" s="92">
        <f>'Saisie Nationale'!F5</f>
        <v>0</v>
      </c>
      <c r="G5" s="92">
        <f>'Saisie Nationale'!G5</f>
        <v>4</v>
      </c>
      <c r="H5" s="92">
        <f>'Saisie Nationale'!H5</f>
        <v>12</v>
      </c>
      <c r="I5" s="92">
        <f>'Saisie Nationale'!I5</f>
        <v>0</v>
      </c>
      <c r="J5" s="92">
        <f>'Saisie Nationale'!J5</f>
        <v>1</v>
      </c>
      <c r="K5" s="92">
        <f>'Saisie Nationale'!K5</f>
        <v>0</v>
      </c>
      <c r="L5" s="92">
        <f>'Saisie Nationale'!L5</f>
        <v>0</v>
      </c>
      <c r="M5" s="92">
        <f>'Saisie Nationale'!M5</f>
        <v>0</v>
      </c>
      <c r="N5" s="92">
        <f>'Saisie Nationale'!N5</f>
        <v>1</v>
      </c>
      <c r="O5" s="92">
        <f>'Saisie Nationale'!O5</f>
        <v>0</v>
      </c>
      <c r="P5" s="92">
        <f>'Saisie Nationale'!P5</f>
        <v>0</v>
      </c>
      <c r="Q5" s="93">
        <f>'Saisie Nationale'!Q5</f>
        <v>2</v>
      </c>
      <c r="R5" s="94">
        <f>'Saisie Nationale'!R5</f>
        <v>0</v>
      </c>
      <c r="S5" s="1">
        <f aca="true" t="shared" si="0" ref="S5:S25">SUM(G5:R5)</f>
        <v>20</v>
      </c>
      <c r="T5" s="2"/>
    </row>
    <row r="6" spans="1:20" s="1" customFormat="1" ht="12.75">
      <c r="A6" s="192"/>
      <c r="B6" s="92"/>
      <c r="C6" s="95">
        <f>C5/B5</f>
        <v>0.9523809523809523</v>
      </c>
      <c r="D6" s="95">
        <f>D5/B5</f>
        <v>0.047619047619047616</v>
      </c>
      <c r="E6" s="95">
        <f>E5/C5</f>
        <v>1</v>
      </c>
      <c r="F6" s="95">
        <f>F5/C5</f>
        <v>0</v>
      </c>
      <c r="G6" s="95">
        <f>G5/E5</f>
        <v>0.2</v>
      </c>
      <c r="H6" s="95">
        <f>H5/E5</f>
        <v>0.6</v>
      </c>
      <c r="I6" s="95">
        <f>I5/E5</f>
        <v>0</v>
      </c>
      <c r="J6" s="95">
        <f>J5/E5</f>
        <v>0.05</v>
      </c>
      <c r="K6" s="95">
        <f>K5/E5</f>
        <v>0</v>
      </c>
      <c r="L6" s="95">
        <f>L5/E5</f>
        <v>0</v>
      </c>
      <c r="M6" s="95">
        <f>M5/E5</f>
        <v>0</v>
      </c>
      <c r="N6" s="95">
        <f>N5/E5</f>
        <v>0.05</v>
      </c>
      <c r="O6" s="95">
        <f>O5/E5</f>
        <v>0</v>
      </c>
      <c r="P6" s="95">
        <f>P5/E5</f>
        <v>0</v>
      </c>
      <c r="Q6" s="96">
        <f>Q5/E5</f>
        <v>0.1</v>
      </c>
      <c r="R6" s="97">
        <f>R5/E5</f>
        <v>0</v>
      </c>
      <c r="S6" s="98">
        <f t="shared" si="0"/>
        <v>1.0000000000000002</v>
      </c>
      <c r="T6" s="2"/>
    </row>
    <row r="7" spans="1:20" s="1" customFormat="1" ht="30" customHeight="1">
      <c r="A7" s="192" t="str">
        <f>'Saisie Nationale'!A6</f>
        <v>N° 3 Idiv</v>
      </c>
      <c r="B7" s="99">
        <f>'Saisie Nationale'!B6</f>
        <v>76</v>
      </c>
      <c r="C7" s="99">
        <f>'Saisie Nationale'!C6</f>
        <v>69</v>
      </c>
      <c r="D7" s="99">
        <f>'Saisie Nationale'!D6</f>
        <v>7</v>
      </c>
      <c r="E7" s="99">
        <f>'Saisie Nationale'!E6</f>
        <v>68</v>
      </c>
      <c r="F7" s="99">
        <f>'Saisie Nationale'!F6</f>
        <v>1</v>
      </c>
      <c r="G7" s="99">
        <f>'Saisie Nationale'!G6</f>
        <v>8</v>
      </c>
      <c r="H7" s="99">
        <f>'Saisie Nationale'!H6</f>
        <v>13</v>
      </c>
      <c r="I7" s="99">
        <f>'Saisie Nationale'!I6</f>
        <v>20</v>
      </c>
      <c r="J7" s="99">
        <f>'Saisie Nationale'!J6</f>
        <v>19</v>
      </c>
      <c r="K7" s="99">
        <f>'Saisie Nationale'!K6</f>
        <v>2</v>
      </c>
      <c r="L7" s="99">
        <f>'Saisie Nationale'!L6</f>
        <v>1</v>
      </c>
      <c r="M7" s="99">
        <f>'Saisie Nationale'!M6</f>
        <v>0</v>
      </c>
      <c r="N7" s="99">
        <f>'Saisie Nationale'!N6</f>
        <v>4</v>
      </c>
      <c r="O7" s="99">
        <f>'Saisie Nationale'!O6</f>
        <v>0</v>
      </c>
      <c r="P7" s="99">
        <f>'Saisie Nationale'!P6</f>
        <v>0</v>
      </c>
      <c r="Q7" s="100">
        <f>'Saisie Nationale'!Q6</f>
        <v>0</v>
      </c>
      <c r="R7" s="101">
        <f>'Saisie Nationale'!R6</f>
        <v>0</v>
      </c>
      <c r="S7" s="1">
        <f t="shared" si="0"/>
        <v>67</v>
      </c>
      <c r="T7" s="2"/>
    </row>
    <row r="8" spans="1:20" s="1" customFormat="1" ht="12.75">
      <c r="A8" s="192"/>
      <c r="B8" s="92"/>
      <c r="C8" s="95">
        <f>C7/B7</f>
        <v>0.9078947368421053</v>
      </c>
      <c r="D8" s="95">
        <f>D7/B7</f>
        <v>0.09210526315789473</v>
      </c>
      <c r="E8" s="95">
        <f>E7/C7</f>
        <v>0.9855072463768116</v>
      </c>
      <c r="F8" s="95">
        <f>F7/C7</f>
        <v>0.014492753623188406</v>
      </c>
      <c r="G8" s="95">
        <f>G7/E7</f>
        <v>0.11764705882352941</v>
      </c>
      <c r="H8" s="95">
        <f>H7/E7</f>
        <v>0.19117647058823528</v>
      </c>
      <c r="I8" s="95">
        <f>I7/E7</f>
        <v>0.29411764705882354</v>
      </c>
      <c r="J8" s="95">
        <f>J7/E7</f>
        <v>0.27941176470588236</v>
      </c>
      <c r="K8" s="95">
        <f>K7/E7</f>
        <v>0.029411764705882353</v>
      </c>
      <c r="L8" s="95">
        <f>L7/E7</f>
        <v>0.014705882352941176</v>
      </c>
      <c r="M8" s="95">
        <f>M7/E7</f>
        <v>0</v>
      </c>
      <c r="N8" s="95">
        <f>N7/E7</f>
        <v>0.058823529411764705</v>
      </c>
      <c r="O8" s="95">
        <f>O7/E7</f>
        <v>0</v>
      </c>
      <c r="P8" s="95">
        <f>P7/E7</f>
        <v>0</v>
      </c>
      <c r="Q8" s="96">
        <f>Q7/E7</f>
        <v>0</v>
      </c>
      <c r="R8" s="97">
        <f>R7/E7</f>
        <v>0</v>
      </c>
      <c r="S8" s="98">
        <f t="shared" si="0"/>
        <v>0.9852941176470589</v>
      </c>
      <c r="T8" s="2"/>
    </row>
    <row r="9" spans="1:20" s="1" customFormat="1" ht="30" customHeight="1">
      <c r="A9" s="192" t="str">
        <f>'Saisie Nationale'!A7</f>
        <v>N° 4 Inspecteurs</v>
      </c>
      <c r="B9" s="99">
        <f>'Saisie Nationale'!B7</f>
        <v>181</v>
      </c>
      <c r="C9" s="99">
        <f>'Saisie Nationale'!C7</f>
        <v>161</v>
      </c>
      <c r="D9" s="99">
        <f>'Saisie Nationale'!D7</f>
        <v>20</v>
      </c>
      <c r="E9" s="99">
        <f>'Saisie Nationale'!E7</f>
        <v>158</v>
      </c>
      <c r="F9" s="99">
        <f>'Saisie Nationale'!F7</f>
        <v>3</v>
      </c>
      <c r="G9" s="99">
        <f>'Saisie Nationale'!G7</f>
        <v>16</v>
      </c>
      <c r="H9" s="99">
        <f>'Saisie Nationale'!H7</f>
        <v>57</v>
      </c>
      <c r="I9" s="99">
        <f>'Saisie Nationale'!I7</f>
        <v>39</v>
      </c>
      <c r="J9" s="99">
        <f>'Saisie Nationale'!J7</f>
        <v>30</v>
      </c>
      <c r="K9" s="99">
        <f>'Saisie Nationale'!K7</f>
        <v>8</v>
      </c>
      <c r="L9" s="99">
        <f>'Saisie Nationale'!L7</f>
        <v>4</v>
      </c>
      <c r="M9" s="99">
        <f>'Saisie Nationale'!M7</f>
        <v>0</v>
      </c>
      <c r="N9" s="99">
        <f>'Saisie Nationale'!N7</f>
        <v>1</v>
      </c>
      <c r="O9" s="99">
        <f>'Saisie Nationale'!O7</f>
        <v>0</v>
      </c>
      <c r="P9" s="99">
        <f>'Saisie Nationale'!P7</f>
        <v>0</v>
      </c>
      <c r="Q9" s="100">
        <f>'Saisie Nationale'!Q7</f>
        <v>0</v>
      </c>
      <c r="R9" s="101">
        <f>'Saisie Nationale'!R7</f>
        <v>0</v>
      </c>
      <c r="S9" s="1">
        <f t="shared" si="0"/>
        <v>155</v>
      </c>
      <c r="T9" s="2"/>
    </row>
    <row r="10" spans="1:20" s="1" customFormat="1" ht="12.75">
      <c r="A10" s="192"/>
      <c r="B10" s="92"/>
      <c r="C10" s="95">
        <f>C9/B9</f>
        <v>0.8895027624309392</v>
      </c>
      <c r="D10" s="95">
        <f>D9/B9</f>
        <v>0.11049723756906077</v>
      </c>
      <c r="E10" s="95">
        <f>E9/C9</f>
        <v>0.9813664596273292</v>
      </c>
      <c r="F10" s="95">
        <f>F9/C9</f>
        <v>0.018633540372670808</v>
      </c>
      <c r="G10" s="95">
        <f>G9/E9</f>
        <v>0.10126582278481013</v>
      </c>
      <c r="H10" s="95">
        <f>H9/E9</f>
        <v>0.36075949367088606</v>
      </c>
      <c r="I10" s="95">
        <f>I9/E9</f>
        <v>0.2468354430379747</v>
      </c>
      <c r="J10" s="95">
        <f>J9/E9</f>
        <v>0.189873417721519</v>
      </c>
      <c r="K10" s="95">
        <f>K9/E9</f>
        <v>0.05063291139240506</v>
      </c>
      <c r="L10" s="95">
        <f>L9/E9</f>
        <v>0.02531645569620253</v>
      </c>
      <c r="M10" s="95">
        <f>M9/E9</f>
        <v>0</v>
      </c>
      <c r="N10" s="95">
        <f>N9/E9</f>
        <v>0.006329113924050633</v>
      </c>
      <c r="O10" s="95">
        <f>O9/E9</f>
        <v>0</v>
      </c>
      <c r="P10" s="95">
        <f>P9/E9</f>
        <v>0</v>
      </c>
      <c r="Q10" s="96">
        <f>Q9/E9</f>
        <v>0</v>
      </c>
      <c r="R10" s="97">
        <f>R9/E9</f>
        <v>0</v>
      </c>
      <c r="S10" s="98">
        <f t="shared" si="0"/>
        <v>0.9810126582278482</v>
      </c>
      <c r="T10" s="2"/>
    </row>
    <row r="11" spans="1:20" s="1" customFormat="1" ht="30" customHeight="1">
      <c r="A11" s="192" t="str">
        <f>'Saisie Nationale'!A8</f>
        <v>N°5  Géomètres </v>
      </c>
      <c r="B11" s="99">
        <f>'Saisie Nationale'!B8</f>
        <v>16</v>
      </c>
      <c r="C11" s="99">
        <f>'Saisie Nationale'!C8</f>
        <v>13</v>
      </c>
      <c r="D11" s="99">
        <f>'Saisie Nationale'!D8</f>
        <v>3</v>
      </c>
      <c r="E11" s="99">
        <f>'Saisie Nationale'!E8</f>
        <v>13</v>
      </c>
      <c r="F11" s="99">
        <f>'Saisie Nationale'!F8</f>
        <v>0</v>
      </c>
      <c r="G11" s="99">
        <f>'Saisie Nationale'!G8</f>
        <v>11</v>
      </c>
      <c r="H11" s="99">
        <f>'Saisie Nationale'!H8</f>
        <v>1</v>
      </c>
      <c r="I11" s="99">
        <f>'Saisie Nationale'!I8</f>
        <v>0</v>
      </c>
      <c r="J11" s="99">
        <f>'Saisie Nationale'!J8</f>
        <v>0</v>
      </c>
      <c r="K11" s="99">
        <f>'Saisie Nationale'!K8</f>
        <v>1</v>
      </c>
      <c r="L11" s="99">
        <f>'Saisie Nationale'!L8</f>
        <v>0</v>
      </c>
      <c r="M11" s="99">
        <f>'Saisie Nationale'!M8</f>
        <v>0</v>
      </c>
      <c r="N11" s="99">
        <f>'Saisie Nationale'!N8</f>
        <v>0</v>
      </c>
      <c r="O11" s="99">
        <f>'Saisie Nationale'!O8</f>
        <v>0</v>
      </c>
      <c r="P11" s="99">
        <f>'Saisie Nationale'!P8</f>
        <v>0</v>
      </c>
      <c r="Q11" s="100">
        <f>'Saisie Nationale'!Q8</f>
        <v>0</v>
      </c>
      <c r="R11" s="101">
        <f>'Saisie Nationale'!R8</f>
        <v>0</v>
      </c>
      <c r="S11" s="1">
        <f t="shared" si="0"/>
        <v>13</v>
      </c>
      <c r="T11" s="2"/>
    </row>
    <row r="12" spans="1:20" s="21" customFormat="1" ht="12.75">
      <c r="A12" s="192"/>
      <c r="B12" s="102"/>
      <c r="C12" s="95">
        <f>C11/B11</f>
        <v>0.8125</v>
      </c>
      <c r="D12" s="95">
        <f>D11/B11</f>
        <v>0.1875</v>
      </c>
      <c r="E12" s="95">
        <f>E11/C11</f>
        <v>1</v>
      </c>
      <c r="F12" s="95">
        <f>F11/C11</f>
        <v>0</v>
      </c>
      <c r="G12" s="95">
        <f>G11/E11</f>
        <v>0.8461538461538461</v>
      </c>
      <c r="H12" s="95">
        <f>H11/E11</f>
        <v>0.07692307692307693</v>
      </c>
      <c r="I12" s="95">
        <f>I11/E11</f>
        <v>0</v>
      </c>
      <c r="J12" s="95">
        <f>J11/E11</f>
        <v>0</v>
      </c>
      <c r="K12" s="95">
        <f>K11/E11</f>
        <v>0.07692307692307693</v>
      </c>
      <c r="L12" s="95">
        <f>L11/E11</f>
        <v>0</v>
      </c>
      <c r="M12" s="95">
        <f>M11/E11</f>
        <v>0</v>
      </c>
      <c r="N12" s="95">
        <f>N11/E11</f>
        <v>0</v>
      </c>
      <c r="O12" s="95">
        <f>O11/E11</f>
        <v>0</v>
      </c>
      <c r="P12" s="95">
        <f>P11/E11</f>
        <v>0</v>
      </c>
      <c r="Q12" s="96">
        <f>Q11/E11</f>
        <v>0</v>
      </c>
      <c r="R12" s="97">
        <f>R11/E11</f>
        <v>0</v>
      </c>
      <c r="S12" s="98">
        <f t="shared" si="0"/>
        <v>1</v>
      </c>
      <c r="T12" s="22"/>
    </row>
    <row r="13" spans="1:20" s="21" customFormat="1" ht="30" customHeight="1">
      <c r="A13" s="192" t="str">
        <f>'Saisie Nationale'!A9</f>
        <v>N°6  Contrôleurs</v>
      </c>
      <c r="B13" s="99">
        <f>'Saisie Nationale'!B9</f>
        <v>543</v>
      </c>
      <c r="C13" s="99">
        <f>'Saisie Nationale'!C9</f>
        <v>483</v>
      </c>
      <c r="D13" s="99">
        <f>'Saisie Nationale'!D9</f>
        <v>60</v>
      </c>
      <c r="E13" s="99">
        <f>'Saisie Nationale'!E9</f>
        <v>476</v>
      </c>
      <c r="F13" s="99">
        <f>'Saisie Nationale'!F9</f>
        <v>7</v>
      </c>
      <c r="G13" s="99">
        <f>'Saisie Nationale'!G9</f>
        <v>114</v>
      </c>
      <c r="H13" s="99">
        <f>'Saisie Nationale'!H9</f>
        <v>135</v>
      </c>
      <c r="I13" s="99">
        <f>'Saisie Nationale'!I9</f>
        <v>126</v>
      </c>
      <c r="J13" s="99">
        <f>'Saisie Nationale'!J9</f>
        <v>75</v>
      </c>
      <c r="K13" s="99">
        <f>'Saisie Nationale'!K9</f>
        <v>0</v>
      </c>
      <c r="L13" s="99">
        <f>'Saisie Nationale'!L9</f>
        <v>10</v>
      </c>
      <c r="M13" s="99">
        <f>'Saisie Nationale'!M9</f>
        <v>0</v>
      </c>
      <c r="N13" s="99">
        <f>'Saisie Nationale'!N9</f>
        <v>0</v>
      </c>
      <c r="O13" s="99">
        <f>'Saisie Nationale'!O9</f>
        <v>11</v>
      </c>
      <c r="P13" s="99">
        <f>'Saisie Nationale'!P9</f>
        <v>0</v>
      </c>
      <c r="Q13" s="100">
        <f>'Saisie Nationale'!Q9</f>
        <v>0</v>
      </c>
      <c r="R13" s="101">
        <f>'Saisie Nationale'!R9</f>
        <v>0</v>
      </c>
      <c r="S13" s="1">
        <f t="shared" si="0"/>
        <v>471</v>
      </c>
      <c r="T13" s="22"/>
    </row>
    <row r="14" spans="1:20" s="1" customFormat="1" ht="12.75">
      <c r="A14" s="192"/>
      <c r="B14" s="99"/>
      <c r="C14" s="95">
        <f>C13/B13</f>
        <v>0.8895027624309392</v>
      </c>
      <c r="D14" s="95">
        <f>D13/B13</f>
        <v>0.11049723756906077</v>
      </c>
      <c r="E14" s="95">
        <f>E13/C13</f>
        <v>0.9855072463768116</v>
      </c>
      <c r="F14" s="95">
        <f>F13/C13</f>
        <v>0.014492753623188406</v>
      </c>
      <c r="G14" s="95">
        <f>G13/E13</f>
        <v>0.23949579831932774</v>
      </c>
      <c r="H14" s="95">
        <f>H13/E13</f>
        <v>0.28361344537815125</v>
      </c>
      <c r="I14" s="95">
        <f>I13/E13</f>
        <v>0.2647058823529412</v>
      </c>
      <c r="J14" s="95">
        <f>J13/E13</f>
        <v>0.15756302521008403</v>
      </c>
      <c r="K14" s="95">
        <f>K13/E13</f>
        <v>0</v>
      </c>
      <c r="L14" s="95">
        <f>L13/E13</f>
        <v>0.02100840336134454</v>
      </c>
      <c r="M14" s="95">
        <f>M13/E13</f>
        <v>0</v>
      </c>
      <c r="N14" s="95">
        <f>N13/E13</f>
        <v>0</v>
      </c>
      <c r="O14" s="95">
        <f>O13/E13</f>
        <v>0.023109243697478993</v>
      </c>
      <c r="P14" s="95">
        <f>P13/E13</f>
        <v>0</v>
      </c>
      <c r="Q14" s="96">
        <f>Q13/E13</f>
        <v>0</v>
      </c>
      <c r="R14" s="97">
        <f>R13/E13</f>
        <v>0</v>
      </c>
      <c r="S14" s="98">
        <f t="shared" si="0"/>
        <v>0.9894957983193279</v>
      </c>
      <c r="T14" s="2"/>
    </row>
    <row r="15" spans="1:20" s="21" customFormat="1" ht="30" customHeight="1">
      <c r="A15" s="192" t="str">
        <f>'Saisie Nationale'!A10</f>
        <v>N° 7   Agents Administratifs</v>
      </c>
      <c r="B15" s="99">
        <v>528</v>
      </c>
      <c r="C15" s="99">
        <v>451</v>
      </c>
      <c r="D15" s="99">
        <v>60</v>
      </c>
      <c r="E15" s="99">
        <v>440</v>
      </c>
      <c r="F15" s="99">
        <v>11</v>
      </c>
      <c r="G15" s="99">
        <v>97</v>
      </c>
      <c r="H15" s="99">
        <v>138</v>
      </c>
      <c r="I15" s="99">
        <v>134</v>
      </c>
      <c r="J15" s="99">
        <v>58</v>
      </c>
      <c r="K15" s="99">
        <f>'Saisie Nationale'!K10</f>
        <v>0</v>
      </c>
      <c r="L15" s="99">
        <v>3</v>
      </c>
      <c r="M15" s="99">
        <f>'Saisie Nationale'!M10</f>
        <v>0</v>
      </c>
      <c r="N15" s="99">
        <f>'Saisie Nationale'!N10</f>
        <v>0</v>
      </c>
      <c r="O15" s="99">
        <v>10</v>
      </c>
      <c r="P15" s="99">
        <f>'Saisie Nationale'!P10</f>
        <v>0</v>
      </c>
      <c r="Q15" s="100">
        <f>'Saisie Nationale'!Q10</f>
        <v>0</v>
      </c>
      <c r="R15" s="101">
        <f>'Saisie Nationale'!R10</f>
        <v>0</v>
      </c>
      <c r="S15" s="1">
        <f t="shared" si="0"/>
        <v>440</v>
      </c>
      <c r="T15" s="22"/>
    </row>
    <row r="16" spans="1:20" s="21" customFormat="1" ht="12.75">
      <c r="A16" s="192"/>
      <c r="B16" s="103"/>
      <c r="C16" s="95">
        <f>C15/B15</f>
        <v>0.8541666666666666</v>
      </c>
      <c r="D16" s="95">
        <f>D15/B15</f>
        <v>0.11363636363636363</v>
      </c>
      <c r="E16" s="95">
        <f>E15/C15</f>
        <v>0.975609756097561</v>
      </c>
      <c r="F16" s="95">
        <f>F15/C15</f>
        <v>0.024390243902439025</v>
      </c>
      <c r="G16" s="95">
        <f>G15/E15</f>
        <v>0.22045454545454546</v>
      </c>
      <c r="H16" s="95">
        <f>H15/E15</f>
        <v>0.31363636363636366</v>
      </c>
      <c r="I16" s="95">
        <f>I15/E15</f>
        <v>0.30454545454545456</v>
      </c>
      <c r="J16" s="95">
        <f>J15/E15</f>
        <v>0.1318181818181818</v>
      </c>
      <c r="K16" s="95">
        <f>K15/E15</f>
        <v>0</v>
      </c>
      <c r="L16" s="95">
        <f>L15/E15</f>
        <v>0.006818181818181818</v>
      </c>
      <c r="M16" s="95">
        <f>M15/E15</f>
        <v>0</v>
      </c>
      <c r="N16" s="95">
        <f>N15/E15</f>
        <v>0</v>
      </c>
      <c r="O16" s="95">
        <f>O15/E15</f>
        <v>0.022727272727272728</v>
      </c>
      <c r="P16" s="95">
        <f>P15/E15</f>
        <v>0</v>
      </c>
      <c r="Q16" s="96">
        <f>Q15/E15</f>
        <v>0</v>
      </c>
      <c r="R16" s="97">
        <f>R15/E15</f>
        <v>0</v>
      </c>
      <c r="S16" s="98">
        <f t="shared" si="0"/>
        <v>1.0000000000000002</v>
      </c>
      <c r="T16" s="22"/>
    </row>
    <row r="17" spans="1:20" s="21" customFormat="1" ht="18">
      <c r="A17" s="104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5"/>
      <c r="R17" s="106"/>
      <c r="S17" s="1"/>
      <c r="T17" s="22"/>
    </row>
    <row r="18" spans="1:20" s="21" customFormat="1" ht="30" customHeight="1">
      <c r="A18" s="192" t="str">
        <f>'Saisie Nationale'!A11</f>
        <v>N° 8  Adjoints techniques</v>
      </c>
      <c r="B18" s="99">
        <f>'Saisie Nationale'!B11</f>
        <v>11</v>
      </c>
      <c r="C18" s="99">
        <f>'Saisie Nationale'!C11</f>
        <v>11</v>
      </c>
      <c r="D18" s="99">
        <f>'Saisie Nationale'!D11</f>
        <v>0</v>
      </c>
      <c r="E18" s="99">
        <f>'Saisie Nationale'!E11</f>
        <v>11</v>
      </c>
      <c r="F18" s="99">
        <f>'Saisie Nationale'!F11</f>
        <v>0</v>
      </c>
      <c r="G18" s="99">
        <f>'Saisie Nationale'!G11</f>
        <v>1</v>
      </c>
      <c r="H18" s="99">
        <f>'Saisie Nationale'!H11</f>
        <v>7</v>
      </c>
      <c r="I18" s="99">
        <f>'Saisie Nationale'!I11</f>
        <v>3</v>
      </c>
      <c r="J18" s="99">
        <f>'Saisie Nationale'!J11</f>
        <v>0</v>
      </c>
      <c r="K18" s="99">
        <f>'Saisie Nationale'!K11</f>
        <v>0</v>
      </c>
      <c r="L18" s="99">
        <f>'Saisie Nationale'!L11</f>
        <v>0</v>
      </c>
      <c r="M18" s="99">
        <f>'Saisie Nationale'!M11</f>
        <v>0</v>
      </c>
      <c r="N18" s="99">
        <f>'Saisie Nationale'!N11</f>
        <v>0</v>
      </c>
      <c r="O18" s="99">
        <f>'Saisie Nationale'!O11</f>
        <v>0</v>
      </c>
      <c r="P18" s="99">
        <f>'Saisie Nationale'!P11</f>
        <v>0</v>
      </c>
      <c r="Q18" s="100">
        <f>'Saisie Nationale'!Q11</f>
        <v>0</v>
      </c>
      <c r="R18" s="101">
        <f>'Saisie Nationale'!R11</f>
        <v>0</v>
      </c>
      <c r="S18" s="1">
        <f>SUM(G18:R18)</f>
        <v>11</v>
      </c>
      <c r="T18" s="22"/>
    </row>
    <row r="19" spans="1:20" s="21" customFormat="1" ht="12.75">
      <c r="A19" s="192"/>
      <c r="B19" s="103"/>
      <c r="C19" s="95">
        <f>C18/B18</f>
        <v>1</v>
      </c>
      <c r="D19" s="95">
        <f>D18/B18</f>
        <v>0</v>
      </c>
      <c r="E19" s="95">
        <f>E18/C18</f>
        <v>1</v>
      </c>
      <c r="F19" s="95">
        <f>F18/C18</f>
        <v>0</v>
      </c>
      <c r="G19" s="95">
        <f>G18/E18</f>
        <v>0.09090909090909091</v>
      </c>
      <c r="H19" s="95">
        <f>H18/E18</f>
        <v>0.6363636363636364</v>
      </c>
      <c r="I19" s="95">
        <f>I18/E18</f>
        <v>0.2727272727272727</v>
      </c>
      <c r="J19" s="95">
        <f>J18/E18</f>
        <v>0</v>
      </c>
      <c r="K19" s="95">
        <f>K18/E18</f>
        <v>0</v>
      </c>
      <c r="L19" s="95">
        <f>L18/E18</f>
        <v>0</v>
      </c>
      <c r="M19" s="95">
        <f>M18/E18</f>
        <v>0</v>
      </c>
      <c r="N19" s="95">
        <f>N18/E18</f>
        <v>0</v>
      </c>
      <c r="O19" s="95">
        <f>O18/E18</f>
        <v>0</v>
      </c>
      <c r="P19" s="95">
        <f>P18/E18</f>
        <v>0</v>
      </c>
      <c r="Q19" s="96">
        <f>Q18/E18</f>
        <v>0</v>
      </c>
      <c r="R19" s="97">
        <f>R18/E18</f>
        <v>0</v>
      </c>
      <c r="S19" s="98">
        <f>SUM(G19:R19)</f>
        <v>1</v>
      </c>
      <c r="T19" s="22"/>
    </row>
    <row r="20" spans="1:20" s="21" customFormat="1" ht="18">
      <c r="A20" s="104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5"/>
      <c r="R20" s="106"/>
      <c r="S20" s="1"/>
      <c r="T20" s="22"/>
    </row>
    <row r="21" spans="1:20" s="21" customFormat="1" ht="30" customHeight="1">
      <c r="A21" s="192" t="str">
        <f>'Saisie Nationale'!A12</f>
        <v>N° 9  Agents Contractuels</v>
      </c>
      <c r="B21" s="99">
        <f>'Saisie Nationale'!B12</f>
        <v>41</v>
      </c>
      <c r="C21" s="99">
        <f>'Saisie Nationale'!C12</f>
        <v>21</v>
      </c>
      <c r="D21" s="99">
        <f>'Saisie Nationale'!D12</f>
        <v>20</v>
      </c>
      <c r="E21" s="99">
        <f>'Saisie Nationale'!E12</f>
        <v>21</v>
      </c>
      <c r="F21" s="99">
        <f>'Saisie Nationale'!F12</f>
        <v>0</v>
      </c>
      <c r="G21" s="99">
        <f>'Saisie Nationale'!G12</f>
        <v>13</v>
      </c>
      <c r="H21" s="99">
        <f>'Saisie Nationale'!H12</f>
        <v>2</v>
      </c>
      <c r="I21" s="99">
        <f>'Saisie Nationale'!I12</f>
        <v>3</v>
      </c>
      <c r="J21" s="99">
        <f>'Saisie Nationale'!J12</f>
        <v>3</v>
      </c>
      <c r="K21" s="99">
        <f>'Saisie Nationale'!K12</f>
        <v>0</v>
      </c>
      <c r="L21" s="99">
        <f>'Saisie Nationale'!L12</f>
        <v>0</v>
      </c>
      <c r="M21" s="99">
        <f>'Saisie Nationale'!M12</f>
        <v>0</v>
      </c>
      <c r="N21" s="99">
        <f>'Saisie Nationale'!N12</f>
        <v>0</v>
      </c>
      <c r="O21" s="99">
        <f>'Saisie Nationale'!O12</f>
        <v>0</v>
      </c>
      <c r="P21" s="99">
        <f>'Saisie Nationale'!P12</f>
        <v>0</v>
      </c>
      <c r="Q21" s="100">
        <f>'Saisie Nationale'!Q12</f>
        <v>0</v>
      </c>
      <c r="R21" s="101">
        <f>'Saisie Nationale'!R12</f>
        <v>0</v>
      </c>
      <c r="S21" s="1">
        <f>SUM(G21:R21)</f>
        <v>21</v>
      </c>
      <c r="T21" s="22"/>
    </row>
    <row r="22" spans="1:20" s="21" customFormat="1" ht="12.75">
      <c r="A22" s="192"/>
      <c r="B22" s="103"/>
      <c r="C22" s="95">
        <f>C21/B21</f>
        <v>0.5121951219512195</v>
      </c>
      <c r="D22" s="95">
        <f>D21/B21</f>
        <v>0.4878048780487805</v>
      </c>
      <c r="E22" s="95">
        <f>E21/C21</f>
        <v>1</v>
      </c>
      <c r="F22" s="95">
        <f>F21/C21</f>
        <v>0</v>
      </c>
      <c r="G22" s="95">
        <f>G21/E21</f>
        <v>0.6190476190476191</v>
      </c>
      <c r="H22" s="95">
        <f>H21/E21</f>
        <v>0.09523809523809523</v>
      </c>
      <c r="I22" s="95">
        <f>I21/E21</f>
        <v>0.14285714285714285</v>
      </c>
      <c r="J22" s="95">
        <f>J21/E21</f>
        <v>0.14285714285714285</v>
      </c>
      <c r="K22" s="95">
        <f>K21/E21</f>
        <v>0</v>
      </c>
      <c r="L22" s="95">
        <f>L21/E21</f>
        <v>0</v>
      </c>
      <c r="M22" s="95">
        <f>M21/E21</f>
        <v>0</v>
      </c>
      <c r="N22" s="95">
        <f>N21/E21</f>
        <v>0</v>
      </c>
      <c r="O22" s="95">
        <f>O21/E21</f>
        <v>0</v>
      </c>
      <c r="P22" s="95">
        <f>P21/E21</f>
        <v>0</v>
      </c>
      <c r="Q22" s="96">
        <f>Q21/E21</f>
        <v>0</v>
      </c>
      <c r="R22" s="97">
        <f>R21/E21</f>
        <v>0</v>
      </c>
      <c r="S22" s="98">
        <f>SUM(G22:R22)</f>
        <v>1</v>
      </c>
      <c r="T22" s="22"/>
    </row>
    <row r="23" spans="1:20" s="21" customFormat="1" ht="18">
      <c r="A23" s="104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5"/>
      <c r="R23" s="106"/>
      <c r="S23" s="1"/>
      <c r="T23" s="22"/>
    </row>
    <row r="24" spans="1:20" s="1" customFormat="1" ht="30" customHeight="1">
      <c r="A24" s="193" t="str">
        <f>'Saisie Nationale'!A14</f>
        <v>Total CAP N</v>
      </c>
      <c r="B24" s="107">
        <f>'Saisie Nationale'!B14</f>
        <v>900</v>
      </c>
      <c r="C24" s="107">
        <f>'Saisie Nationale'!C14</f>
        <v>789</v>
      </c>
      <c r="D24" s="107">
        <f>'Saisie Nationale'!D14</f>
        <v>111</v>
      </c>
      <c r="E24" s="107">
        <f>'Saisie Nationale'!E14</f>
        <v>778</v>
      </c>
      <c r="F24" s="107">
        <f>'Saisie Nationale'!F14</f>
        <v>11</v>
      </c>
      <c r="G24" s="107">
        <f>'Saisie Nationale'!G14</f>
        <v>168</v>
      </c>
      <c r="H24" s="107">
        <f>'Saisie Nationale'!H14</f>
        <v>230</v>
      </c>
      <c r="I24" s="107">
        <f>'Saisie Nationale'!I14</f>
        <v>192</v>
      </c>
      <c r="J24" s="107">
        <f>'Saisie Nationale'!J14</f>
        <v>133</v>
      </c>
      <c r="K24" s="107">
        <f>'Saisie Nationale'!K14</f>
        <v>11</v>
      </c>
      <c r="L24" s="107">
        <f>'Saisie Nationale'!L14</f>
        <v>15</v>
      </c>
      <c r="M24" s="107">
        <f>'Saisie Nationale'!M14</f>
        <v>0</v>
      </c>
      <c r="N24" s="107">
        <f>'Saisie Nationale'!N14</f>
        <v>7</v>
      </c>
      <c r="O24" s="107">
        <f>'Saisie Nationale'!O14</f>
        <v>11</v>
      </c>
      <c r="P24" s="107">
        <f>'Saisie Nationale'!P14</f>
        <v>0</v>
      </c>
      <c r="Q24" s="108">
        <f>'Saisie Nationale'!Q14</f>
        <v>2</v>
      </c>
      <c r="R24" s="109">
        <f>'Saisie Nationale'!R14</f>
        <v>0</v>
      </c>
      <c r="S24" s="2">
        <f t="shared" si="0"/>
        <v>769</v>
      </c>
      <c r="T24" s="2"/>
    </row>
    <row r="25" spans="1:20" s="21" customFormat="1" ht="12.75">
      <c r="A25" s="193"/>
      <c r="B25" s="110"/>
      <c r="C25" s="110">
        <f>C24/B24</f>
        <v>0.8766666666666667</v>
      </c>
      <c r="D25" s="110">
        <f>D24/B24</f>
        <v>0.12333333333333334</v>
      </c>
      <c r="E25" s="110">
        <f>E24/C24</f>
        <v>0.9860583016476553</v>
      </c>
      <c r="F25" s="110">
        <f>F24/C24</f>
        <v>0.01394169835234474</v>
      </c>
      <c r="G25" s="110">
        <f>G24/E24</f>
        <v>0.2159383033419023</v>
      </c>
      <c r="H25" s="110">
        <f>H24/E24</f>
        <v>0.29562982005141386</v>
      </c>
      <c r="I25" s="110">
        <f>I24/E24</f>
        <v>0.2467866323907455</v>
      </c>
      <c r="J25" s="110">
        <f>J24/E24</f>
        <v>0.17095115681233933</v>
      </c>
      <c r="K25" s="110">
        <f>K24/E24</f>
        <v>0.014138817480719794</v>
      </c>
      <c r="L25" s="110">
        <f>L24/E24</f>
        <v>0.019280205655526992</v>
      </c>
      <c r="M25" s="110">
        <f>M24/E24</f>
        <v>0</v>
      </c>
      <c r="N25" s="110">
        <f>N24/E24</f>
        <v>0.008997429305912597</v>
      </c>
      <c r="O25" s="110">
        <f>O24/E24</f>
        <v>0.014138817480719794</v>
      </c>
      <c r="P25" s="110">
        <f>P24/E24</f>
        <v>0</v>
      </c>
      <c r="Q25" s="111">
        <f>Q24/E24</f>
        <v>0.002570694087403599</v>
      </c>
      <c r="R25" s="112">
        <f>R24/E24</f>
        <v>0</v>
      </c>
      <c r="S25" s="98">
        <f t="shared" si="0"/>
        <v>0.9884318766066837</v>
      </c>
      <c r="T25" s="22"/>
    </row>
    <row r="26" spans="1:20" s="1" customFormat="1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5"/>
      <c r="R26" s="116"/>
      <c r="T26" s="2"/>
    </row>
  </sheetData>
  <mergeCells count="11">
    <mergeCell ref="A18:A19"/>
    <mergeCell ref="A21:A22"/>
    <mergeCell ref="A24:A25"/>
    <mergeCell ref="A9:A10"/>
    <mergeCell ref="A11:A12"/>
    <mergeCell ref="A13:A14"/>
    <mergeCell ref="A15:A16"/>
    <mergeCell ref="A1:Q1"/>
    <mergeCell ref="A3:A4"/>
    <mergeCell ref="A5:A6"/>
    <mergeCell ref="A7:A8"/>
  </mergeCells>
  <printOptions/>
  <pageMargins left="0.7000000000000001" right="0.7000000000000001" top="0.75" bottom="0.75" header="0.5118055555555556" footer="0.5118055555555556"/>
  <pageSetup horizontalDpi="300" verticalDpi="300" orientation="landscape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53"/>
  <sheetViews>
    <sheetView tabSelected="1" zoomScale="50" zoomScaleNormal="50" workbookViewId="0" topLeftCell="A1">
      <selection activeCell="M9" sqref="M9"/>
    </sheetView>
  </sheetViews>
  <sheetFormatPr defaultColWidth="11.421875" defaultRowHeight="15" customHeight="1"/>
  <cols>
    <col min="1" max="1" width="46.140625" style="117" customWidth="1"/>
    <col min="2" max="2" width="20.00390625" style="117" customWidth="1"/>
    <col min="3" max="3" width="12.57421875" style="117" customWidth="1"/>
    <col min="4" max="4" width="18.8515625" style="117" customWidth="1"/>
    <col min="5" max="5" width="14.28125" style="117" customWidth="1"/>
    <col min="6" max="6" width="19.00390625" style="117" customWidth="1"/>
    <col min="7" max="7" width="14.8515625" style="117" customWidth="1"/>
    <col min="8" max="8" width="15.140625" style="117" customWidth="1"/>
    <col min="9" max="9" width="12.7109375" style="117" customWidth="1"/>
    <col min="10" max="10" width="14.8515625" style="117" customWidth="1"/>
    <col min="11" max="11" width="10.00390625" style="117" customWidth="1"/>
    <col min="12" max="12" width="13.421875" style="117" customWidth="1"/>
    <col min="13" max="13" width="24.8515625" style="117" customWidth="1"/>
    <col min="14" max="14" width="10.8515625" style="117" customWidth="1"/>
    <col min="15" max="15" width="12.57421875" style="117" customWidth="1"/>
    <col min="16" max="16" width="14.8515625" style="117" customWidth="1"/>
    <col min="17" max="17" width="16.28125" style="117" customWidth="1"/>
    <col min="18" max="18" width="0" style="117" hidden="1" customWidth="1"/>
    <col min="19" max="19" width="13.7109375" style="117" customWidth="1"/>
    <col min="20" max="20" width="10.28125" style="117" customWidth="1"/>
    <col min="21" max="22" width="12.00390625" style="117" customWidth="1"/>
    <col min="23" max="23" width="12.00390625" style="118" customWidth="1"/>
    <col min="24" max="31" width="12.00390625" style="117" customWidth="1"/>
    <col min="32" max="32" width="47.8515625" style="117" customWidth="1"/>
    <col min="33" max="33" width="12.00390625" style="117" customWidth="1"/>
    <col min="34" max="34" width="128.140625" style="117" customWidth="1"/>
    <col min="35" max="16384" width="12.00390625" style="117" customWidth="1"/>
  </cols>
  <sheetData>
    <row r="1" spans="1:17" ht="36.75" customHeight="1">
      <c r="A1" s="194" t="s">
        <v>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8" ht="54" customHeight="1">
      <c r="A2" s="119"/>
      <c r="B2" s="120" t="s">
        <v>28</v>
      </c>
      <c r="C2" s="120" t="s">
        <v>29</v>
      </c>
      <c r="D2" s="120"/>
      <c r="E2" s="120" t="s">
        <v>30</v>
      </c>
      <c r="F2" s="120"/>
      <c r="G2" s="120" t="s">
        <v>31</v>
      </c>
      <c r="H2" s="121"/>
      <c r="I2" s="121"/>
      <c r="J2" s="121"/>
      <c r="K2" s="121"/>
      <c r="L2" s="121"/>
      <c r="M2" s="121"/>
      <c r="N2" s="121"/>
      <c r="O2" s="121"/>
      <c r="P2" s="121"/>
      <c r="Q2" s="122"/>
      <c r="R2" s="123"/>
    </row>
    <row r="3" spans="1:23" s="132" customFormat="1" ht="82.5" customHeight="1">
      <c r="A3" s="124" t="s">
        <v>32</v>
      </c>
      <c r="B3" s="125"/>
      <c r="C3" s="126">
        <v>4</v>
      </c>
      <c r="D3" s="127"/>
      <c r="E3" s="126">
        <v>6</v>
      </c>
      <c r="F3" s="127"/>
      <c r="G3" s="126">
        <v>6</v>
      </c>
      <c r="H3" s="127"/>
      <c r="I3" s="127"/>
      <c r="J3" s="128"/>
      <c r="K3" s="128"/>
      <c r="L3" s="128"/>
      <c r="M3" s="128"/>
      <c r="N3" s="128"/>
      <c r="O3" s="128"/>
      <c r="P3" s="128"/>
      <c r="Q3" s="129"/>
      <c r="R3" s="130"/>
      <c r="S3" s="131"/>
      <c r="T3" s="131"/>
      <c r="W3" s="133"/>
    </row>
    <row r="4" spans="1:20" ht="26.25" customHeight="1">
      <c r="A4" s="134" t="s">
        <v>33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37"/>
      <c r="S4" s="138"/>
      <c r="T4" s="138"/>
    </row>
    <row r="5" spans="1:20" ht="13.5" customHeight="1">
      <c r="A5" s="139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6"/>
      <c r="R5" s="137"/>
      <c r="S5" s="138"/>
      <c r="T5" s="138"/>
    </row>
    <row r="6" spans="1:20" ht="113.25" customHeight="1">
      <c r="A6" s="140" t="s">
        <v>14</v>
      </c>
      <c r="B6" s="141" t="s">
        <v>22</v>
      </c>
      <c r="C6" s="141" t="s">
        <v>23</v>
      </c>
      <c r="D6" s="141" t="s">
        <v>24</v>
      </c>
      <c r="E6" s="141" t="s">
        <v>25</v>
      </c>
      <c r="F6" s="141" t="s">
        <v>26</v>
      </c>
      <c r="G6" s="142" t="s">
        <v>34</v>
      </c>
      <c r="H6" s="142" t="s">
        <v>35</v>
      </c>
      <c r="I6" s="142" t="s">
        <v>36</v>
      </c>
      <c r="J6" s="142" t="s">
        <v>37</v>
      </c>
      <c r="K6" s="142" t="s">
        <v>38</v>
      </c>
      <c r="L6" s="142" t="s">
        <v>39</v>
      </c>
      <c r="M6" s="142" t="s">
        <v>40</v>
      </c>
      <c r="N6" s="142" t="s">
        <v>41</v>
      </c>
      <c r="O6" s="142" t="s">
        <v>42</v>
      </c>
      <c r="P6" s="142" t="s">
        <v>43</v>
      </c>
      <c r="Q6" s="143" t="s">
        <v>44</v>
      </c>
      <c r="R6" s="144" t="s">
        <v>20</v>
      </c>
      <c r="S6" s="145"/>
      <c r="T6" s="138"/>
    </row>
    <row r="7" spans="1:20" ht="30" customHeight="1">
      <c r="A7" s="139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  <c r="R7" s="137"/>
      <c r="S7" s="138"/>
      <c r="T7" s="138"/>
    </row>
    <row r="8" spans="1:20" ht="30" customHeight="1">
      <c r="A8" s="139" t="s">
        <v>1</v>
      </c>
      <c r="B8" s="146">
        <v>181</v>
      </c>
      <c r="C8" s="146">
        <v>159</v>
      </c>
      <c r="D8" s="146">
        <v>22</v>
      </c>
      <c r="E8" s="146">
        <v>154</v>
      </c>
      <c r="F8" s="146">
        <v>5</v>
      </c>
      <c r="G8" s="146">
        <v>19</v>
      </c>
      <c r="H8" s="146">
        <v>59</v>
      </c>
      <c r="I8" s="146">
        <v>40</v>
      </c>
      <c r="J8" s="146">
        <v>36</v>
      </c>
      <c r="K8" s="146"/>
      <c r="L8" s="146"/>
      <c r="M8" s="146"/>
      <c r="N8" s="146"/>
      <c r="O8" s="146"/>
      <c r="P8" s="146"/>
      <c r="Q8" s="147"/>
      <c r="R8" s="148">
        <v>0</v>
      </c>
      <c r="S8" s="149"/>
      <c r="T8" s="149">
        <f>SUM(G8:R8)</f>
        <v>154</v>
      </c>
    </row>
    <row r="9" spans="1:20" s="150" customFormat="1" ht="30" customHeight="1">
      <c r="A9" s="139" t="s">
        <v>15</v>
      </c>
      <c r="B9" s="146">
        <v>541</v>
      </c>
      <c r="C9" s="146">
        <v>479</v>
      </c>
      <c r="D9" s="146">
        <v>62</v>
      </c>
      <c r="E9" s="146">
        <v>472</v>
      </c>
      <c r="F9" s="146">
        <v>7</v>
      </c>
      <c r="G9" s="146">
        <v>112</v>
      </c>
      <c r="H9" s="146">
        <v>151</v>
      </c>
      <c r="I9" s="146">
        <v>133</v>
      </c>
      <c r="J9" s="146">
        <v>68</v>
      </c>
      <c r="K9" s="146"/>
      <c r="L9" s="146">
        <v>8</v>
      </c>
      <c r="M9" s="146"/>
      <c r="N9" s="146"/>
      <c r="O9" s="146"/>
      <c r="P9" s="146"/>
      <c r="Q9" s="147"/>
      <c r="R9" s="148">
        <v>0</v>
      </c>
      <c r="S9" s="149"/>
      <c r="T9" s="149">
        <f>SUM(G9:R9)</f>
        <v>472</v>
      </c>
    </row>
    <row r="10" spans="1:20" ht="30" customHeight="1">
      <c r="A10" s="139" t="s">
        <v>18</v>
      </c>
      <c r="B10" s="146">
        <v>512</v>
      </c>
      <c r="C10" s="146">
        <v>450</v>
      </c>
      <c r="D10" s="146">
        <v>62</v>
      </c>
      <c r="E10" s="146">
        <v>440</v>
      </c>
      <c r="F10" s="146">
        <v>10</v>
      </c>
      <c r="G10" s="146">
        <v>101</v>
      </c>
      <c r="H10" s="146">
        <v>147</v>
      </c>
      <c r="I10" s="146">
        <v>137</v>
      </c>
      <c r="J10" s="146">
        <v>55</v>
      </c>
      <c r="K10" s="146"/>
      <c r="L10" s="146"/>
      <c r="M10" s="146"/>
      <c r="N10" s="146"/>
      <c r="O10" s="146"/>
      <c r="P10" s="146"/>
      <c r="Q10" s="147"/>
      <c r="R10" s="148">
        <v>0</v>
      </c>
      <c r="S10" s="149"/>
      <c r="T10" s="149">
        <f>SUM(G10:R10)</f>
        <v>440</v>
      </c>
    </row>
    <row r="11" spans="1:20" ht="30" customHeight="1">
      <c r="A11" s="139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6"/>
      <c r="R11" s="137"/>
      <c r="S11" s="138"/>
      <c r="T11" s="138"/>
    </row>
    <row r="12" spans="1:20" ht="30" customHeight="1">
      <c r="A12" s="139" t="s">
        <v>19</v>
      </c>
      <c r="B12" s="151">
        <f aca="true" t="shared" si="0" ref="B12:R12">SUM(B8:B10)</f>
        <v>1234</v>
      </c>
      <c r="C12" s="151">
        <f t="shared" si="0"/>
        <v>1088</v>
      </c>
      <c r="D12" s="151">
        <f t="shared" si="0"/>
        <v>146</v>
      </c>
      <c r="E12" s="151">
        <f t="shared" si="0"/>
        <v>1066</v>
      </c>
      <c r="F12" s="151">
        <f t="shared" si="0"/>
        <v>22</v>
      </c>
      <c r="G12" s="151">
        <f t="shared" si="0"/>
        <v>232</v>
      </c>
      <c r="H12" s="151">
        <f t="shared" si="0"/>
        <v>357</v>
      </c>
      <c r="I12" s="151">
        <f t="shared" si="0"/>
        <v>310</v>
      </c>
      <c r="J12" s="151">
        <f t="shared" si="0"/>
        <v>159</v>
      </c>
      <c r="K12" s="151">
        <f t="shared" si="0"/>
        <v>0</v>
      </c>
      <c r="L12" s="151">
        <f t="shared" si="0"/>
        <v>8</v>
      </c>
      <c r="M12" s="151">
        <f t="shared" si="0"/>
        <v>0</v>
      </c>
      <c r="N12" s="151">
        <f t="shared" si="0"/>
        <v>0</v>
      </c>
      <c r="O12" s="151">
        <f t="shared" si="0"/>
        <v>0</v>
      </c>
      <c r="P12" s="151">
        <f t="shared" si="0"/>
        <v>0</v>
      </c>
      <c r="Q12" s="152">
        <f t="shared" si="0"/>
        <v>0</v>
      </c>
      <c r="R12" s="153">
        <f t="shared" si="0"/>
        <v>0</v>
      </c>
      <c r="S12" s="149"/>
      <c r="T12" s="149">
        <f>SUM(G12:R12)</f>
        <v>1066</v>
      </c>
    </row>
    <row r="13" spans="1:20" ht="15" customHeight="1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/>
      <c r="R13" s="157"/>
      <c r="S13" s="149"/>
      <c r="T13" s="149"/>
    </row>
    <row r="18" ht="15" customHeight="1">
      <c r="AH18" s="158" t="s">
        <v>32</v>
      </c>
    </row>
    <row r="19" spans="31:34" ht="24.75" customHeight="1">
      <c r="AE19" s="159" t="s">
        <v>45</v>
      </c>
      <c r="AF19" s="160" t="s">
        <v>46</v>
      </c>
      <c r="AG19" s="160" t="s">
        <v>47</v>
      </c>
      <c r="AH19" s="161" t="s">
        <v>48</v>
      </c>
    </row>
    <row r="20" spans="31:34" ht="24.75" customHeight="1">
      <c r="AE20" s="159" t="s">
        <v>49</v>
      </c>
      <c r="AF20" s="160" t="s">
        <v>50</v>
      </c>
      <c r="AG20" s="160" t="s">
        <v>51</v>
      </c>
      <c r="AH20" s="161" t="s">
        <v>52</v>
      </c>
    </row>
    <row r="21" spans="31:34" ht="24.75" customHeight="1">
      <c r="AE21" s="159" t="s">
        <v>53</v>
      </c>
      <c r="AF21" s="160" t="s">
        <v>54</v>
      </c>
      <c r="AG21" s="160" t="s">
        <v>55</v>
      </c>
      <c r="AH21" s="161" t="s">
        <v>56</v>
      </c>
    </row>
    <row r="22" spans="31:34" ht="24.75" customHeight="1">
      <c r="AE22" s="159" t="s">
        <v>57</v>
      </c>
      <c r="AF22" s="160" t="s">
        <v>58</v>
      </c>
      <c r="AG22" s="160" t="s">
        <v>59</v>
      </c>
      <c r="AH22" s="161" t="s">
        <v>60</v>
      </c>
    </row>
    <row r="23" spans="31:34" ht="24.75" customHeight="1">
      <c r="AE23" s="159" t="s">
        <v>61</v>
      </c>
      <c r="AF23" s="160" t="s">
        <v>62</v>
      </c>
      <c r="AG23" s="160" t="s">
        <v>63</v>
      </c>
      <c r="AH23" s="161" t="s">
        <v>64</v>
      </c>
    </row>
    <row r="24" spans="31:34" ht="24.75" customHeight="1">
      <c r="AE24" s="159" t="s">
        <v>65</v>
      </c>
      <c r="AF24" s="160" t="s">
        <v>66</v>
      </c>
      <c r="AG24" s="160" t="s">
        <v>67</v>
      </c>
      <c r="AH24" s="161" t="s">
        <v>68</v>
      </c>
    </row>
    <row r="25" spans="31:34" ht="24.75" customHeight="1">
      <c r="AE25" s="159" t="s">
        <v>69</v>
      </c>
      <c r="AF25" s="160" t="s">
        <v>70</v>
      </c>
      <c r="AG25" s="160" t="s">
        <v>71</v>
      </c>
      <c r="AH25" s="161" t="s">
        <v>72</v>
      </c>
    </row>
    <row r="26" spans="31:34" ht="24.75" customHeight="1">
      <c r="AE26" s="159" t="s">
        <v>73</v>
      </c>
      <c r="AF26" s="160" t="s">
        <v>74</v>
      </c>
      <c r="AG26" s="160" t="s">
        <v>75</v>
      </c>
      <c r="AH26" s="161" t="s">
        <v>76</v>
      </c>
    </row>
    <row r="27" spans="31:34" ht="24.75" customHeight="1">
      <c r="AE27" s="159" t="s">
        <v>77</v>
      </c>
      <c r="AF27" s="160" t="s">
        <v>78</v>
      </c>
      <c r="AG27" s="160" t="s">
        <v>79</v>
      </c>
      <c r="AH27" s="161" t="s">
        <v>80</v>
      </c>
    </row>
    <row r="28" spans="31:34" ht="24.75" customHeight="1">
      <c r="AE28" s="159">
        <v>100</v>
      </c>
      <c r="AF28" s="160" t="s">
        <v>81</v>
      </c>
      <c r="AG28" s="160" t="s">
        <v>82</v>
      </c>
      <c r="AH28" s="161" t="s">
        <v>83</v>
      </c>
    </row>
    <row r="29" spans="31:34" ht="24.75" customHeight="1">
      <c r="AE29" s="159">
        <v>110</v>
      </c>
      <c r="AF29" s="160" t="s">
        <v>84</v>
      </c>
      <c r="AG29" s="160" t="s">
        <v>85</v>
      </c>
      <c r="AH29" s="161" t="s">
        <v>86</v>
      </c>
    </row>
    <row r="30" spans="31:34" ht="24.75" customHeight="1">
      <c r="AE30" s="159">
        <v>120</v>
      </c>
      <c r="AF30" s="160" t="s">
        <v>87</v>
      </c>
      <c r="AG30" s="160" t="s">
        <v>88</v>
      </c>
      <c r="AH30" s="161" t="s">
        <v>89</v>
      </c>
    </row>
    <row r="31" spans="31:34" ht="24.75" customHeight="1">
      <c r="AE31" s="159">
        <v>130</v>
      </c>
      <c r="AF31" s="160" t="s">
        <v>90</v>
      </c>
      <c r="AG31" s="160" t="s">
        <v>91</v>
      </c>
      <c r="AH31" s="161" t="s">
        <v>92</v>
      </c>
    </row>
    <row r="32" spans="31:34" ht="24.75" customHeight="1">
      <c r="AE32" s="159">
        <v>140</v>
      </c>
      <c r="AF32" s="160" t="s">
        <v>93</v>
      </c>
      <c r="AG32" s="160" t="s">
        <v>94</v>
      </c>
      <c r="AH32" s="161" t="s">
        <v>95</v>
      </c>
    </row>
    <row r="33" spans="31:34" ht="24.75" customHeight="1">
      <c r="AE33" s="159">
        <v>150</v>
      </c>
      <c r="AF33" s="160" t="s">
        <v>96</v>
      </c>
      <c r="AG33" s="160" t="s">
        <v>97</v>
      </c>
      <c r="AH33" s="161" t="s">
        <v>98</v>
      </c>
    </row>
    <row r="34" spans="31:34" ht="24.75" customHeight="1">
      <c r="AE34" s="159">
        <v>160</v>
      </c>
      <c r="AF34" s="160" t="s">
        <v>99</v>
      </c>
      <c r="AG34" s="160" t="s">
        <v>100</v>
      </c>
      <c r="AH34" s="161" t="s">
        <v>101</v>
      </c>
    </row>
    <row r="35" spans="20:34" ht="24.75" customHeight="1">
      <c r="T35" s="162"/>
      <c r="AE35" s="159">
        <v>170</v>
      </c>
      <c r="AF35" s="160" t="s">
        <v>102</v>
      </c>
      <c r="AG35" s="160" t="s">
        <v>103</v>
      </c>
      <c r="AH35" s="161" t="s">
        <v>104</v>
      </c>
    </row>
    <row r="36" spans="31:34" ht="24.75" customHeight="1">
      <c r="AE36" s="159">
        <v>180</v>
      </c>
      <c r="AF36" s="160" t="s">
        <v>105</v>
      </c>
      <c r="AG36" s="160" t="s">
        <v>106</v>
      </c>
      <c r="AH36" s="161" t="s">
        <v>107</v>
      </c>
    </row>
    <row r="37" spans="31:34" ht="24.75" customHeight="1">
      <c r="AE37" s="159">
        <v>190</v>
      </c>
      <c r="AF37" s="160" t="s">
        <v>108</v>
      </c>
      <c r="AG37" s="160" t="s">
        <v>109</v>
      </c>
      <c r="AH37" s="161" t="s">
        <v>110</v>
      </c>
    </row>
    <row r="38" spans="31:34" ht="24.75" customHeight="1">
      <c r="AE38" s="159">
        <v>210</v>
      </c>
      <c r="AF38" s="160" t="s">
        <v>111</v>
      </c>
      <c r="AG38" s="160" t="s">
        <v>112</v>
      </c>
      <c r="AH38" s="161" t="s">
        <v>113</v>
      </c>
    </row>
    <row r="39" spans="31:34" ht="24.75" customHeight="1">
      <c r="AE39" s="159">
        <v>220</v>
      </c>
      <c r="AF39" s="160" t="s">
        <v>114</v>
      </c>
      <c r="AG39" s="160" t="s">
        <v>115</v>
      </c>
      <c r="AH39" s="161" t="s">
        <v>116</v>
      </c>
    </row>
    <row r="40" spans="31:34" ht="24.75" customHeight="1">
      <c r="AE40" s="159">
        <v>230</v>
      </c>
      <c r="AF40" s="160" t="s">
        <v>117</v>
      </c>
      <c r="AG40" s="160" t="s">
        <v>118</v>
      </c>
      <c r="AH40" s="161" t="s">
        <v>119</v>
      </c>
    </row>
    <row r="41" spans="31:34" ht="24.75" customHeight="1">
      <c r="AE41" s="159">
        <v>240</v>
      </c>
      <c r="AF41" s="160" t="s">
        <v>120</v>
      </c>
      <c r="AG41" s="160" t="s">
        <v>121</v>
      </c>
      <c r="AH41" s="161" t="s">
        <v>122</v>
      </c>
    </row>
    <row r="42" spans="31:34" ht="24.75" customHeight="1">
      <c r="AE42" s="159">
        <v>250</v>
      </c>
      <c r="AF42" s="160" t="s">
        <v>123</v>
      </c>
      <c r="AG42" s="160" t="s">
        <v>124</v>
      </c>
      <c r="AH42" s="161" t="s">
        <v>125</v>
      </c>
    </row>
    <row r="43" spans="31:34" ht="24.75" customHeight="1">
      <c r="AE43" s="159">
        <v>260</v>
      </c>
      <c r="AF43" s="160" t="s">
        <v>126</v>
      </c>
      <c r="AG43" s="160" t="s">
        <v>127</v>
      </c>
      <c r="AH43" s="161" t="s">
        <v>128</v>
      </c>
    </row>
    <row r="44" spans="31:34" ht="24.75" customHeight="1">
      <c r="AE44" s="159">
        <v>270</v>
      </c>
      <c r="AF44" s="160" t="s">
        <v>129</v>
      </c>
      <c r="AG44" s="160" t="s">
        <v>130</v>
      </c>
      <c r="AH44" s="161" t="s">
        <v>131</v>
      </c>
    </row>
    <row r="45" spans="31:34" ht="24.75" customHeight="1">
      <c r="AE45" s="159">
        <v>280</v>
      </c>
      <c r="AF45" s="160" t="s">
        <v>132</v>
      </c>
      <c r="AG45" s="160" t="s">
        <v>133</v>
      </c>
      <c r="AH45" s="161" t="s">
        <v>134</v>
      </c>
    </row>
    <row r="46" spans="31:34" ht="24.75" customHeight="1">
      <c r="AE46" s="159">
        <v>290</v>
      </c>
      <c r="AF46" s="160" t="s">
        <v>135</v>
      </c>
      <c r="AG46" s="160" t="s">
        <v>136</v>
      </c>
      <c r="AH46" s="161" t="s">
        <v>137</v>
      </c>
    </row>
    <row r="47" spans="31:34" ht="24.75" customHeight="1">
      <c r="AE47" s="159" t="s">
        <v>138</v>
      </c>
      <c r="AF47" s="160" t="s">
        <v>139</v>
      </c>
      <c r="AG47" s="160" t="s">
        <v>140</v>
      </c>
      <c r="AH47" s="161" t="s">
        <v>141</v>
      </c>
    </row>
    <row r="48" spans="31:34" ht="24.75" customHeight="1">
      <c r="AE48" s="159" t="s">
        <v>142</v>
      </c>
      <c r="AF48" s="160" t="s">
        <v>143</v>
      </c>
      <c r="AG48" s="160" t="s">
        <v>144</v>
      </c>
      <c r="AH48" s="161" t="s">
        <v>145</v>
      </c>
    </row>
    <row r="49" spans="31:34" ht="24.75" customHeight="1">
      <c r="AE49" s="159">
        <v>300</v>
      </c>
      <c r="AF49" s="160" t="s">
        <v>146</v>
      </c>
      <c r="AG49" s="160" t="s">
        <v>147</v>
      </c>
      <c r="AH49" s="161" t="s">
        <v>148</v>
      </c>
    </row>
    <row r="50" spans="31:34" ht="24.75" customHeight="1">
      <c r="AE50" s="159">
        <v>310</v>
      </c>
      <c r="AF50" s="160" t="s">
        <v>149</v>
      </c>
      <c r="AG50" s="160" t="s">
        <v>150</v>
      </c>
      <c r="AH50" s="161" t="s">
        <v>151</v>
      </c>
    </row>
    <row r="51" spans="31:34" ht="24.75" customHeight="1">
      <c r="AE51" s="159">
        <v>320</v>
      </c>
      <c r="AF51" s="160" t="s">
        <v>152</v>
      </c>
      <c r="AG51" s="160" t="s">
        <v>153</v>
      </c>
      <c r="AH51" s="161" t="s">
        <v>154</v>
      </c>
    </row>
    <row r="52" spans="31:34" ht="24.75" customHeight="1">
      <c r="AE52" s="159">
        <v>330</v>
      </c>
      <c r="AF52" s="160" t="s">
        <v>155</v>
      </c>
      <c r="AG52" s="160" t="s">
        <v>156</v>
      </c>
      <c r="AH52" s="161" t="s">
        <v>157</v>
      </c>
    </row>
    <row r="53" spans="31:34" ht="24.75" customHeight="1">
      <c r="AE53" s="159">
        <v>340</v>
      </c>
      <c r="AF53" s="160" t="s">
        <v>158</v>
      </c>
      <c r="AG53" s="160" t="s">
        <v>159</v>
      </c>
      <c r="AH53" s="161" t="s">
        <v>160</v>
      </c>
    </row>
    <row r="54" spans="31:34" ht="24.75" customHeight="1">
      <c r="AE54" s="159">
        <v>350</v>
      </c>
      <c r="AF54" s="160" t="s">
        <v>161</v>
      </c>
      <c r="AG54" s="160" t="s">
        <v>162</v>
      </c>
      <c r="AH54" s="161" t="s">
        <v>163</v>
      </c>
    </row>
    <row r="55" spans="31:34" ht="24.75" customHeight="1">
      <c r="AE55" s="159">
        <v>360</v>
      </c>
      <c r="AF55" s="160" t="s">
        <v>164</v>
      </c>
      <c r="AG55" s="160" t="s">
        <v>165</v>
      </c>
      <c r="AH55" s="161" t="s">
        <v>166</v>
      </c>
    </row>
    <row r="56" spans="31:34" ht="24.75" customHeight="1">
      <c r="AE56" s="159">
        <v>370</v>
      </c>
      <c r="AF56" s="160" t="s">
        <v>167</v>
      </c>
      <c r="AG56" s="160" t="s">
        <v>168</v>
      </c>
      <c r="AH56" s="161" t="s">
        <v>169</v>
      </c>
    </row>
    <row r="57" spans="31:34" ht="24.75" customHeight="1">
      <c r="AE57" s="159">
        <v>380</v>
      </c>
      <c r="AF57" s="160" t="s">
        <v>170</v>
      </c>
      <c r="AG57" s="160" t="s">
        <v>171</v>
      </c>
      <c r="AH57" s="161" t="s">
        <v>172</v>
      </c>
    </row>
    <row r="58" spans="31:34" ht="24.75" customHeight="1">
      <c r="AE58" s="159">
        <v>390</v>
      </c>
      <c r="AF58" s="160" t="s">
        <v>173</v>
      </c>
      <c r="AG58" s="160" t="s">
        <v>174</v>
      </c>
      <c r="AH58" s="161" t="s">
        <v>175</v>
      </c>
    </row>
    <row r="59" spans="31:34" ht="24.75" customHeight="1">
      <c r="AE59" s="159">
        <v>400</v>
      </c>
      <c r="AF59" s="160" t="s">
        <v>176</v>
      </c>
      <c r="AG59" s="160" t="s">
        <v>177</v>
      </c>
      <c r="AH59" s="161" t="s">
        <v>178</v>
      </c>
    </row>
    <row r="60" spans="31:34" ht="24.75" customHeight="1">
      <c r="AE60" s="159">
        <v>410</v>
      </c>
      <c r="AF60" s="160" t="s">
        <v>179</v>
      </c>
      <c r="AG60" s="160" t="s">
        <v>180</v>
      </c>
      <c r="AH60" s="161" t="s">
        <v>181</v>
      </c>
    </row>
    <row r="61" spans="31:34" ht="24.75" customHeight="1">
      <c r="AE61" s="159">
        <v>420</v>
      </c>
      <c r="AF61" s="160" t="s">
        <v>182</v>
      </c>
      <c r="AG61" s="160" t="s">
        <v>183</v>
      </c>
      <c r="AH61" s="161" t="s">
        <v>184</v>
      </c>
    </row>
    <row r="62" spans="31:34" ht="24.75" customHeight="1">
      <c r="AE62" s="159">
        <v>430</v>
      </c>
      <c r="AF62" s="160" t="s">
        <v>185</v>
      </c>
      <c r="AG62" s="160" t="s">
        <v>186</v>
      </c>
      <c r="AH62" s="161" t="s">
        <v>187</v>
      </c>
    </row>
    <row r="63" spans="31:34" ht="24.75" customHeight="1">
      <c r="AE63" s="159">
        <v>440</v>
      </c>
      <c r="AF63" s="160" t="s">
        <v>188</v>
      </c>
      <c r="AG63" s="160" t="s">
        <v>189</v>
      </c>
      <c r="AH63" s="161" t="s">
        <v>190</v>
      </c>
    </row>
    <row r="64" spans="31:34" ht="24.75" customHeight="1">
      <c r="AE64" s="159">
        <v>450</v>
      </c>
      <c r="AF64" s="160" t="s">
        <v>191</v>
      </c>
      <c r="AG64" s="160" t="s">
        <v>192</v>
      </c>
      <c r="AH64" s="161" t="s">
        <v>193</v>
      </c>
    </row>
    <row r="65" spans="31:34" ht="24.75" customHeight="1">
      <c r="AE65" s="159">
        <v>460</v>
      </c>
      <c r="AF65" s="160" t="s">
        <v>194</v>
      </c>
      <c r="AG65" s="160" t="s">
        <v>195</v>
      </c>
      <c r="AH65" s="161" t="s">
        <v>196</v>
      </c>
    </row>
    <row r="66" spans="31:34" ht="24.75" customHeight="1">
      <c r="AE66" s="159">
        <v>470</v>
      </c>
      <c r="AF66" s="160" t="s">
        <v>197</v>
      </c>
      <c r="AG66" s="160" t="s">
        <v>198</v>
      </c>
      <c r="AH66" s="161" t="s">
        <v>199</v>
      </c>
    </row>
    <row r="67" spans="31:34" ht="24.75" customHeight="1">
      <c r="AE67" s="159">
        <v>480</v>
      </c>
      <c r="AF67" s="160" t="s">
        <v>200</v>
      </c>
      <c r="AG67" s="160" t="s">
        <v>201</v>
      </c>
      <c r="AH67" s="161" t="s">
        <v>202</v>
      </c>
    </row>
    <row r="68" spans="31:34" ht="24.75" customHeight="1">
      <c r="AE68" s="159">
        <v>490</v>
      </c>
      <c r="AF68" s="160" t="s">
        <v>203</v>
      </c>
      <c r="AG68" s="160" t="s">
        <v>204</v>
      </c>
      <c r="AH68" s="161" t="s">
        <v>205</v>
      </c>
    </row>
    <row r="69" spans="31:34" ht="24.75" customHeight="1">
      <c r="AE69" s="159">
        <v>500</v>
      </c>
      <c r="AF69" s="160" t="s">
        <v>206</v>
      </c>
      <c r="AG69" s="160" t="s">
        <v>207</v>
      </c>
      <c r="AH69" s="161" t="s">
        <v>208</v>
      </c>
    </row>
    <row r="70" spans="31:34" ht="24.75" customHeight="1">
      <c r="AE70" s="159">
        <v>510</v>
      </c>
      <c r="AF70" s="160" t="s">
        <v>209</v>
      </c>
      <c r="AG70" s="160" t="s">
        <v>210</v>
      </c>
      <c r="AH70" s="161" t="s">
        <v>211</v>
      </c>
    </row>
    <row r="71" spans="31:34" ht="24.75" customHeight="1">
      <c r="AE71" s="159">
        <v>520</v>
      </c>
      <c r="AF71" s="160" t="s">
        <v>212</v>
      </c>
      <c r="AG71" s="160" t="s">
        <v>213</v>
      </c>
      <c r="AH71" s="161" t="s">
        <v>214</v>
      </c>
    </row>
    <row r="72" spans="31:34" ht="24.75" customHeight="1">
      <c r="AE72" s="159">
        <v>530</v>
      </c>
      <c r="AF72" s="160" t="s">
        <v>215</v>
      </c>
      <c r="AG72" s="160" t="s">
        <v>216</v>
      </c>
      <c r="AH72" s="161" t="s">
        <v>217</v>
      </c>
    </row>
    <row r="73" spans="31:34" ht="24.75" customHeight="1">
      <c r="AE73" s="159">
        <v>540</v>
      </c>
      <c r="AF73" s="160" t="s">
        <v>218</v>
      </c>
      <c r="AG73" s="160" t="s">
        <v>219</v>
      </c>
      <c r="AH73" s="161" t="s">
        <v>220</v>
      </c>
    </row>
    <row r="74" spans="31:34" ht="24.75" customHeight="1">
      <c r="AE74" s="159">
        <v>550</v>
      </c>
      <c r="AF74" s="160" t="s">
        <v>221</v>
      </c>
      <c r="AG74" s="160" t="s">
        <v>222</v>
      </c>
      <c r="AH74" s="161" t="s">
        <v>223</v>
      </c>
    </row>
    <row r="75" spans="31:34" ht="24.75" customHeight="1">
      <c r="AE75" s="159">
        <v>560</v>
      </c>
      <c r="AF75" s="160" t="s">
        <v>224</v>
      </c>
      <c r="AG75" s="160" t="s">
        <v>225</v>
      </c>
      <c r="AH75" s="161" t="s">
        <v>226</v>
      </c>
    </row>
    <row r="76" spans="31:34" ht="24.75" customHeight="1">
      <c r="AE76" s="159">
        <v>570</v>
      </c>
      <c r="AF76" s="160" t="s">
        <v>227</v>
      </c>
      <c r="AG76" s="160" t="s">
        <v>228</v>
      </c>
      <c r="AH76" s="161" t="s">
        <v>229</v>
      </c>
    </row>
    <row r="77" spans="31:34" ht="24.75" customHeight="1">
      <c r="AE77" s="159">
        <v>580</v>
      </c>
      <c r="AF77" s="160" t="s">
        <v>230</v>
      </c>
      <c r="AG77" s="160" t="s">
        <v>231</v>
      </c>
      <c r="AH77" s="161" t="s">
        <v>232</v>
      </c>
    </row>
    <row r="78" spans="31:34" ht="24.75" customHeight="1">
      <c r="AE78" s="159">
        <v>590</v>
      </c>
      <c r="AF78" s="160" t="s">
        <v>233</v>
      </c>
      <c r="AG78" s="160" t="s">
        <v>234</v>
      </c>
      <c r="AH78" s="161" t="s">
        <v>235</v>
      </c>
    </row>
    <row r="79" spans="31:34" ht="24.75" customHeight="1">
      <c r="AE79" s="159">
        <v>600</v>
      </c>
      <c r="AF79" s="160" t="s">
        <v>236</v>
      </c>
      <c r="AG79" s="160" t="s">
        <v>237</v>
      </c>
      <c r="AH79" s="161" t="s">
        <v>238</v>
      </c>
    </row>
    <row r="80" spans="31:34" ht="24.75" customHeight="1">
      <c r="AE80" s="159">
        <v>610</v>
      </c>
      <c r="AF80" s="160" t="s">
        <v>239</v>
      </c>
      <c r="AG80" s="160" t="s">
        <v>240</v>
      </c>
      <c r="AH80" s="161" t="s">
        <v>241</v>
      </c>
    </row>
    <row r="81" spans="31:34" ht="24.75" customHeight="1">
      <c r="AE81" s="159">
        <v>620</v>
      </c>
      <c r="AF81" s="160" t="s">
        <v>242</v>
      </c>
      <c r="AG81" s="160" t="s">
        <v>243</v>
      </c>
      <c r="AH81" s="161" t="s">
        <v>244</v>
      </c>
    </row>
    <row r="82" spans="31:34" ht="24.75" customHeight="1">
      <c r="AE82" s="159">
        <v>630</v>
      </c>
      <c r="AF82" s="160" t="s">
        <v>245</v>
      </c>
      <c r="AG82" s="160" t="s">
        <v>246</v>
      </c>
      <c r="AH82" s="161" t="s">
        <v>247</v>
      </c>
    </row>
    <row r="83" spans="31:34" ht="24.75" customHeight="1">
      <c r="AE83" s="159">
        <v>640</v>
      </c>
      <c r="AF83" s="160" t="s">
        <v>248</v>
      </c>
      <c r="AG83" s="160" t="s">
        <v>249</v>
      </c>
      <c r="AH83" s="161" t="s">
        <v>250</v>
      </c>
    </row>
    <row r="84" spans="31:34" ht="24.75" customHeight="1">
      <c r="AE84" s="159">
        <v>650</v>
      </c>
      <c r="AF84" s="160" t="s">
        <v>251</v>
      </c>
      <c r="AG84" s="160" t="s">
        <v>252</v>
      </c>
      <c r="AH84" s="161" t="s">
        <v>253</v>
      </c>
    </row>
    <row r="85" spans="31:34" ht="24.75" customHeight="1">
      <c r="AE85" s="159">
        <v>660</v>
      </c>
      <c r="AF85" s="160" t="s">
        <v>254</v>
      </c>
      <c r="AG85" s="160" t="s">
        <v>255</v>
      </c>
      <c r="AH85" s="161" t="s">
        <v>256</v>
      </c>
    </row>
    <row r="86" spans="31:34" ht="24.75" customHeight="1">
      <c r="AE86" s="159">
        <v>670</v>
      </c>
      <c r="AF86" s="160" t="s">
        <v>257</v>
      </c>
      <c r="AG86" s="160" t="s">
        <v>258</v>
      </c>
      <c r="AH86" s="161" t="s">
        <v>259</v>
      </c>
    </row>
    <row r="87" spans="31:34" ht="24.75" customHeight="1">
      <c r="AE87" s="159">
        <v>680</v>
      </c>
      <c r="AF87" s="160" t="s">
        <v>260</v>
      </c>
      <c r="AG87" s="160" t="s">
        <v>261</v>
      </c>
      <c r="AH87" s="161" t="s">
        <v>262</v>
      </c>
    </row>
    <row r="88" spans="31:34" ht="24.75" customHeight="1">
      <c r="AE88" s="159">
        <v>690</v>
      </c>
      <c r="AF88" s="160" t="s">
        <v>263</v>
      </c>
      <c r="AG88" s="160" t="s">
        <v>264</v>
      </c>
      <c r="AH88" s="161" t="s">
        <v>265</v>
      </c>
    </row>
    <row r="89" spans="31:34" ht="24.75" customHeight="1">
      <c r="AE89" s="159">
        <v>700</v>
      </c>
      <c r="AF89" s="160" t="s">
        <v>266</v>
      </c>
      <c r="AG89" s="160" t="s">
        <v>267</v>
      </c>
      <c r="AH89" s="161" t="s">
        <v>268</v>
      </c>
    </row>
    <row r="90" spans="31:34" ht="24.75" customHeight="1">
      <c r="AE90" s="159">
        <v>710</v>
      </c>
      <c r="AF90" s="160" t="s">
        <v>269</v>
      </c>
      <c r="AG90" s="160" t="s">
        <v>270</v>
      </c>
      <c r="AH90" s="161" t="s">
        <v>271</v>
      </c>
    </row>
    <row r="91" spans="31:34" ht="24.75" customHeight="1">
      <c r="AE91" s="159">
        <v>720</v>
      </c>
      <c r="AF91" s="160" t="s">
        <v>272</v>
      </c>
      <c r="AG91" s="160" t="s">
        <v>273</v>
      </c>
      <c r="AH91" s="161" t="s">
        <v>274</v>
      </c>
    </row>
    <row r="92" spans="31:34" ht="24.75" customHeight="1">
      <c r="AE92" s="159">
        <v>730</v>
      </c>
      <c r="AF92" s="160" t="s">
        <v>275</v>
      </c>
      <c r="AG92" s="160" t="s">
        <v>276</v>
      </c>
      <c r="AH92" s="161" t="s">
        <v>277</v>
      </c>
    </row>
    <row r="93" spans="31:34" ht="24.75" customHeight="1">
      <c r="AE93" s="159">
        <v>740</v>
      </c>
      <c r="AF93" s="160" t="s">
        <v>278</v>
      </c>
      <c r="AG93" s="160" t="s">
        <v>279</v>
      </c>
      <c r="AH93" s="161" t="s">
        <v>280</v>
      </c>
    </row>
    <row r="94" spans="31:34" ht="24.75" customHeight="1">
      <c r="AE94" s="159">
        <v>750</v>
      </c>
      <c r="AF94" s="160" t="s">
        <v>281</v>
      </c>
      <c r="AG94" s="160" t="s">
        <v>282</v>
      </c>
      <c r="AH94" s="161" t="s">
        <v>283</v>
      </c>
    </row>
    <row r="95" spans="31:34" ht="24.75" customHeight="1">
      <c r="AE95" s="159">
        <v>760</v>
      </c>
      <c r="AF95" s="160" t="s">
        <v>284</v>
      </c>
      <c r="AG95" s="160" t="s">
        <v>285</v>
      </c>
      <c r="AH95" s="161" t="s">
        <v>286</v>
      </c>
    </row>
    <row r="96" spans="31:34" ht="24.75" customHeight="1">
      <c r="AE96" s="159">
        <v>770</v>
      </c>
      <c r="AF96" s="160" t="s">
        <v>287</v>
      </c>
      <c r="AG96" s="160" t="s">
        <v>288</v>
      </c>
      <c r="AH96" s="161" t="s">
        <v>289</v>
      </c>
    </row>
    <row r="97" spans="31:34" ht="24.75" customHeight="1">
      <c r="AE97" s="159">
        <v>780</v>
      </c>
      <c r="AF97" s="160" t="s">
        <v>290</v>
      </c>
      <c r="AG97" s="160" t="s">
        <v>291</v>
      </c>
      <c r="AH97" s="161" t="s">
        <v>292</v>
      </c>
    </row>
    <row r="98" spans="31:34" ht="24.75" customHeight="1">
      <c r="AE98" s="159">
        <v>790</v>
      </c>
      <c r="AF98" s="160" t="s">
        <v>293</v>
      </c>
      <c r="AG98" s="160" t="s">
        <v>294</v>
      </c>
      <c r="AH98" s="161" t="s">
        <v>295</v>
      </c>
    </row>
    <row r="99" spans="31:34" ht="24.75" customHeight="1">
      <c r="AE99" s="159">
        <v>800</v>
      </c>
      <c r="AF99" s="160" t="s">
        <v>296</v>
      </c>
      <c r="AG99" s="160" t="s">
        <v>297</v>
      </c>
      <c r="AH99" s="161" t="s">
        <v>298</v>
      </c>
    </row>
    <row r="100" spans="31:34" ht="24.75" customHeight="1">
      <c r="AE100" s="159">
        <v>810</v>
      </c>
      <c r="AF100" s="160" t="s">
        <v>299</v>
      </c>
      <c r="AG100" s="160" t="s">
        <v>300</v>
      </c>
      <c r="AH100" s="161" t="s">
        <v>301</v>
      </c>
    </row>
    <row r="101" spans="31:34" ht="24.75" customHeight="1">
      <c r="AE101" s="159">
        <v>820</v>
      </c>
      <c r="AF101" s="160" t="s">
        <v>302</v>
      </c>
      <c r="AG101" s="160" t="s">
        <v>303</v>
      </c>
      <c r="AH101" s="161" t="s">
        <v>304</v>
      </c>
    </row>
    <row r="102" spans="31:34" ht="24.75" customHeight="1">
      <c r="AE102" s="159">
        <v>830</v>
      </c>
      <c r="AF102" s="160" t="s">
        <v>305</v>
      </c>
      <c r="AG102" s="160" t="s">
        <v>306</v>
      </c>
      <c r="AH102" s="161" t="s">
        <v>307</v>
      </c>
    </row>
    <row r="103" spans="31:34" ht="24.75" customHeight="1">
      <c r="AE103" s="159">
        <v>840</v>
      </c>
      <c r="AF103" s="160" t="s">
        <v>308</v>
      </c>
      <c r="AG103" s="160" t="s">
        <v>309</v>
      </c>
      <c r="AH103" s="161" t="s">
        <v>310</v>
      </c>
    </row>
    <row r="104" spans="31:34" ht="24.75" customHeight="1">
      <c r="AE104" s="159">
        <v>850</v>
      </c>
      <c r="AF104" s="160" t="s">
        <v>311</v>
      </c>
      <c r="AG104" s="160" t="s">
        <v>312</v>
      </c>
      <c r="AH104" s="161" t="s">
        <v>313</v>
      </c>
    </row>
    <row r="105" spans="31:34" ht="24.75" customHeight="1">
      <c r="AE105" s="159">
        <v>860</v>
      </c>
      <c r="AF105" s="160" t="s">
        <v>314</v>
      </c>
      <c r="AG105" s="160" t="s">
        <v>315</v>
      </c>
      <c r="AH105" s="161" t="s">
        <v>316</v>
      </c>
    </row>
    <row r="106" spans="31:34" ht="24.75" customHeight="1">
      <c r="AE106" s="159">
        <v>870</v>
      </c>
      <c r="AF106" s="160" t="s">
        <v>317</v>
      </c>
      <c r="AG106" s="160" t="s">
        <v>318</v>
      </c>
      <c r="AH106" s="161" t="s">
        <v>319</v>
      </c>
    </row>
    <row r="107" spans="31:34" ht="24.75" customHeight="1">
      <c r="AE107" s="159">
        <v>880</v>
      </c>
      <c r="AF107" s="160" t="s">
        <v>320</v>
      </c>
      <c r="AG107" s="160" t="s">
        <v>321</v>
      </c>
      <c r="AH107" s="161" t="s">
        <v>322</v>
      </c>
    </row>
    <row r="108" spans="31:34" ht="24.75" customHeight="1">
      <c r="AE108" s="159">
        <v>890</v>
      </c>
      <c r="AF108" s="160" t="s">
        <v>323</v>
      </c>
      <c r="AG108" s="160" t="s">
        <v>324</v>
      </c>
      <c r="AH108" s="161" t="s">
        <v>325</v>
      </c>
    </row>
    <row r="109" spans="31:34" ht="24.75" customHeight="1">
      <c r="AE109" s="159">
        <v>900</v>
      </c>
      <c r="AF109" s="160" t="s">
        <v>326</v>
      </c>
      <c r="AG109" s="160" t="s">
        <v>327</v>
      </c>
      <c r="AH109" s="161" t="s">
        <v>328</v>
      </c>
    </row>
    <row r="110" spans="31:34" ht="24.75" customHeight="1">
      <c r="AE110" s="159">
        <v>910</v>
      </c>
      <c r="AF110" s="160" t="s">
        <v>329</v>
      </c>
      <c r="AG110" s="160" t="s">
        <v>330</v>
      </c>
      <c r="AH110" s="161" t="s">
        <v>331</v>
      </c>
    </row>
    <row r="111" spans="31:34" ht="24.75" customHeight="1">
      <c r="AE111" s="159">
        <v>920</v>
      </c>
      <c r="AF111" s="160" t="s">
        <v>332</v>
      </c>
      <c r="AG111" s="160" t="s">
        <v>333</v>
      </c>
      <c r="AH111" s="161" t="s">
        <v>334</v>
      </c>
    </row>
    <row r="112" spans="31:34" ht="24.75" customHeight="1">
      <c r="AE112" s="159">
        <v>930</v>
      </c>
      <c r="AF112" s="160" t="s">
        <v>335</v>
      </c>
      <c r="AG112" s="160" t="s">
        <v>336</v>
      </c>
      <c r="AH112" s="161" t="s">
        <v>337</v>
      </c>
    </row>
    <row r="113" spans="31:34" ht="24.75" customHeight="1">
      <c r="AE113" s="159">
        <v>940</v>
      </c>
      <c r="AF113" s="160" t="s">
        <v>338</v>
      </c>
      <c r="AG113" s="160" t="s">
        <v>339</v>
      </c>
      <c r="AH113" s="161" t="s">
        <v>340</v>
      </c>
    </row>
    <row r="114" spans="31:34" ht="24.75" customHeight="1">
      <c r="AE114" s="159">
        <v>950</v>
      </c>
      <c r="AF114" s="160" t="s">
        <v>341</v>
      </c>
      <c r="AG114" s="160" t="s">
        <v>342</v>
      </c>
      <c r="AH114" s="161" t="s">
        <v>343</v>
      </c>
    </row>
    <row r="115" spans="31:34" ht="24.75" customHeight="1">
      <c r="AE115" s="159">
        <v>971</v>
      </c>
      <c r="AF115" s="160" t="s">
        <v>344</v>
      </c>
      <c r="AG115" s="160" t="s">
        <v>345</v>
      </c>
      <c r="AH115" s="161" t="s">
        <v>346</v>
      </c>
    </row>
    <row r="116" spans="31:34" ht="24.75" customHeight="1">
      <c r="AE116" s="159">
        <v>972</v>
      </c>
      <c r="AF116" s="160" t="s">
        <v>347</v>
      </c>
      <c r="AG116" s="160" t="s">
        <v>348</v>
      </c>
      <c r="AH116" s="161" t="s">
        <v>349</v>
      </c>
    </row>
    <row r="117" spans="31:34" ht="24.75" customHeight="1">
      <c r="AE117" s="159">
        <v>973</v>
      </c>
      <c r="AF117" s="160" t="s">
        <v>350</v>
      </c>
      <c r="AG117" s="160" t="s">
        <v>351</v>
      </c>
      <c r="AH117" s="161" t="s">
        <v>352</v>
      </c>
    </row>
    <row r="118" spans="31:34" ht="24.75" customHeight="1">
      <c r="AE118" s="159">
        <v>974</v>
      </c>
      <c r="AF118" s="160" t="s">
        <v>353</v>
      </c>
      <c r="AG118" s="160" t="s">
        <v>354</v>
      </c>
      <c r="AH118" s="161" t="s">
        <v>355</v>
      </c>
    </row>
    <row r="119" spans="31:34" ht="24.75" customHeight="1">
      <c r="AE119" s="159">
        <v>976</v>
      </c>
      <c r="AF119" s="160" t="s">
        <v>356</v>
      </c>
      <c r="AG119" s="160" t="s">
        <v>357</v>
      </c>
      <c r="AH119" s="161" t="s">
        <v>358</v>
      </c>
    </row>
    <row r="120" spans="31:34" ht="24.75" customHeight="1">
      <c r="AE120" s="159">
        <v>988</v>
      </c>
      <c r="AF120" s="160" t="s">
        <v>359</v>
      </c>
      <c r="AG120" s="160" t="s">
        <v>360</v>
      </c>
      <c r="AH120" s="161" t="s">
        <v>361</v>
      </c>
    </row>
    <row r="121" spans="31:34" ht="24.75" customHeight="1">
      <c r="AE121" s="159" t="s">
        <v>362</v>
      </c>
      <c r="AF121" s="160" t="s">
        <v>363</v>
      </c>
      <c r="AG121" s="160" t="s">
        <v>364</v>
      </c>
      <c r="AH121" s="161" t="s">
        <v>365</v>
      </c>
    </row>
    <row r="122" spans="31:34" ht="24.75" customHeight="1">
      <c r="AE122" s="159" t="s">
        <v>366</v>
      </c>
      <c r="AF122" s="160" t="s">
        <v>367</v>
      </c>
      <c r="AG122" s="160" t="s">
        <v>368</v>
      </c>
      <c r="AH122" s="161" t="s">
        <v>369</v>
      </c>
    </row>
    <row r="123" spans="31:34" ht="24.75" customHeight="1">
      <c r="AE123" s="159" t="s">
        <v>370</v>
      </c>
      <c r="AF123" s="160" t="s">
        <v>371</v>
      </c>
      <c r="AG123" s="160" t="s">
        <v>372</v>
      </c>
      <c r="AH123" s="161" t="s">
        <v>373</v>
      </c>
    </row>
    <row r="124" spans="31:34" ht="24.75" customHeight="1">
      <c r="AE124" s="159" t="s">
        <v>374</v>
      </c>
      <c r="AF124" s="160" t="s">
        <v>375</v>
      </c>
      <c r="AG124" s="160" t="s">
        <v>376</v>
      </c>
      <c r="AH124" s="161" t="s">
        <v>377</v>
      </c>
    </row>
    <row r="125" spans="31:34" ht="24.75" customHeight="1">
      <c r="AE125" s="159" t="s">
        <v>378</v>
      </c>
      <c r="AF125" s="160" t="s">
        <v>379</v>
      </c>
      <c r="AG125" s="160" t="s">
        <v>380</v>
      </c>
      <c r="AH125" s="161" t="s">
        <v>381</v>
      </c>
    </row>
    <row r="126" spans="31:34" ht="24.75" customHeight="1">
      <c r="AE126" s="159" t="s">
        <v>382</v>
      </c>
      <c r="AF126" s="160" t="s">
        <v>383</v>
      </c>
      <c r="AG126" s="160" t="s">
        <v>384</v>
      </c>
      <c r="AH126" s="161" t="s">
        <v>385</v>
      </c>
    </row>
    <row r="127" spans="31:34" ht="24.75" customHeight="1">
      <c r="AE127" s="159" t="s">
        <v>386</v>
      </c>
      <c r="AF127" s="160" t="s">
        <v>387</v>
      </c>
      <c r="AG127" s="160" t="s">
        <v>388</v>
      </c>
      <c r="AH127" s="161" t="s">
        <v>389</v>
      </c>
    </row>
    <row r="128" spans="31:34" ht="24.75" customHeight="1">
      <c r="AE128" s="159" t="s">
        <v>390</v>
      </c>
      <c r="AF128" s="160" t="s">
        <v>391</v>
      </c>
      <c r="AG128" s="160" t="s">
        <v>392</v>
      </c>
      <c r="AH128" s="161" t="s">
        <v>393</v>
      </c>
    </row>
    <row r="129" spans="31:34" ht="24.75" customHeight="1">
      <c r="AE129" s="159" t="s">
        <v>394</v>
      </c>
      <c r="AF129" s="160" t="s">
        <v>395</v>
      </c>
      <c r="AG129" s="160" t="s">
        <v>396</v>
      </c>
      <c r="AH129" s="161" t="s">
        <v>397</v>
      </c>
    </row>
    <row r="130" spans="31:34" ht="24.75" customHeight="1">
      <c r="AE130" s="159" t="s">
        <v>398</v>
      </c>
      <c r="AF130" s="160" t="s">
        <v>399</v>
      </c>
      <c r="AG130" s="160" t="s">
        <v>400</v>
      </c>
      <c r="AH130" s="161" t="s">
        <v>401</v>
      </c>
    </row>
    <row r="131" spans="31:34" ht="24.75" customHeight="1">
      <c r="AE131" s="159" t="s">
        <v>402</v>
      </c>
      <c r="AF131" s="160" t="s">
        <v>403</v>
      </c>
      <c r="AG131" s="160" t="s">
        <v>404</v>
      </c>
      <c r="AH131" s="161" t="s">
        <v>405</v>
      </c>
    </row>
    <row r="132" spans="31:34" ht="24.75" customHeight="1">
      <c r="AE132" s="159" t="s">
        <v>406</v>
      </c>
      <c r="AF132" s="160" t="s">
        <v>407</v>
      </c>
      <c r="AG132" s="160" t="s">
        <v>408</v>
      </c>
      <c r="AH132" s="161" t="s">
        <v>409</v>
      </c>
    </row>
    <row r="133" spans="31:34" ht="24.75" customHeight="1">
      <c r="AE133" s="159" t="s">
        <v>410</v>
      </c>
      <c r="AF133" s="160" t="s">
        <v>411</v>
      </c>
      <c r="AG133" s="160" t="s">
        <v>412</v>
      </c>
      <c r="AH133" s="161" t="s">
        <v>413</v>
      </c>
    </row>
    <row r="134" spans="31:34" ht="24.75" customHeight="1">
      <c r="AE134" s="159" t="s">
        <v>414</v>
      </c>
      <c r="AF134" s="160" t="s">
        <v>415</v>
      </c>
      <c r="AG134" s="160" t="s">
        <v>416</v>
      </c>
      <c r="AH134" s="161" t="s">
        <v>417</v>
      </c>
    </row>
    <row r="135" spans="31:34" ht="24.75" customHeight="1">
      <c r="AE135" s="159" t="s">
        <v>418</v>
      </c>
      <c r="AF135" s="160" t="s">
        <v>419</v>
      </c>
      <c r="AG135" s="160" t="s">
        <v>420</v>
      </c>
      <c r="AH135" s="161" t="s">
        <v>421</v>
      </c>
    </row>
    <row r="136" spans="31:34" ht="24.75" customHeight="1">
      <c r="AE136" s="159" t="s">
        <v>422</v>
      </c>
      <c r="AF136" s="160" t="s">
        <v>423</v>
      </c>
      <c r="AG136" s="160" t="s">
        <v>424</v>
      </c>
      <c r="AH136" s="161" t="s">
        <v>425</v>
      </c>
    </row>
    <row r="137" spans="31:34" ht="24.75" customHeight="1">
      <c r="AE137" s="159" t="s">
        <v>426</v>
      </c>
      <c r="AF137" s="160" t="s">
        <v>427</v>
      </c>
      <c r="AG137" s="160" t="s">
        <v>428</v>
      </c>
      <c r="AH137" s="161" t="s">
        <v>429</v>
      </c>
    </row>
    <row r="138" spans="31:34" ht="24.75" customHeight="1">
      <c r="AE138" s="159" t="s">
        <v>430</v>
      </c>
      <c r="AF138" s="160" t="s">
        <v>431</v>
      </c>
      <c r="AG138" s="160" t="s">
        <v>432</v>
      </c>
      <c r="AH138" s="161" t="s">
        <v>433</v>
      </c>
    </row>
    <row r="139" spans="31:34" ht="24.75" customHeight="1">
      <c r="AE139" s="159" t="s">
        <v>434</v>
      </c>
      <c r="AF139" s="160" t="s">
        <v>435</v>
      </c>
      <c r="AG139" s="160" t="s">
        <v>436</v>
      </c>
      <c r="AH139" s="161" t="s">
        <v>437</v>
      </c>
    </row>
    <row r="140" spans="31:34" ht="24.75" customHeight="1">
      <c r="AE140" s="159" t="s">
        <v>438</v>
      </c>
      <c r="AF140" s="160" t="s">
        <v>439</v>
      </c>
      <c r="AG140" s="160" t="s">
        <v>440</v>
      </c>
      <c r="AH140" s="161" t="s">
        <v>441</v>
      </c>
    </row>
    <row r="141" spans="31:34" ht="24.75" customHeight="1">
      <c r="AE141" s="159" t="s">
        <v>442</v>
      </c>
      <c r="AF141" s="160" t="s">
        <v>443</v>
      </c>
      <c r="AG141" s="160" t="s">
        <v>444</v>
      </c>
      <c r="AH141" s="161" t="s">
        <v>445</v>
      </c>
    </row>
    <row r="142" spans="31:34" ht="24.75" customHeight="1">
      <c r="AE142" s="159" t="s">
        <v>446</v>
      </c>
      <c r="AF142" s="160" t="s">
        <v>447</v>
      </c>
      <c r="AG142" s="160" t="s">
        <v>448</v>
      </c>
      <c r="AH142" s="161" t="s">
        <v>449</v>
      </c>
    </row>
    <row r="143" spans="31:34" ht="24.75" customHeight="1">
      <c r="AE143" s="159" t="s">
        <v>450</v>
      </c>
      <c r="AF143" s="160" t="s">
        <v>451</v>
      </c>
      <c r="AG143" s="160" t="s">
        <v>452</v>
      </c>
      <c r="AH143" s="161" t="s">
        <v>453</v>
      </c>
    </row>
    <row r="144" spans="31:34" ht="24.75" customHeight="1">
      <c r="AE144" s="159" t="s">
        <v>454</v>
      </c>
      <c r="AF144" s="160" t="s">
        <v>455</v>
      </c>
      <c r="AG144" s="160" t="s">
        <v>456</v>
      </c>
      <c r="AH144" s="161" t="s">
        <v>457</v>
      </c>
    </row>
    <row r="145" spans="31:34" ht="24.75" customHeight="1">
      <c r="AE145" s="159" t="s">
        <v>458</v>
      </c>
      <c r="AF145" s="160" t="s">
        <v>459</v>
      </c>
      <c r="AG145" s="160" t="s">
        <v>460</v>
      </c>
      <c r="AH145" s="161" t="s">
        <v>461</v>
      </c>
    </row>
    <row r="146" spans="31:34" ht="24.75" customHeight="1">
      <c r="AE146" s="159" t="s">
        <v>462</v>
      </c>
      <c r="AF146" s="160" t="s">
        <v>463</v>
      </c>
      <c r="AG146" s="160" t="s">
        <v>464</v>
      </c>
      <c r="AH146" s="161" t="s">
        <v>465</v>
      </c>
    </row>
    <row r="147" spans="31:34" ht="24.75" customHeight="1">
      <c r="AE147" s="159" t="s">
        <v>466</v>
      </c>
      <c r="AF147" s="160" t="s">
        <v>467</v>
      </c>
      <c r="AG147" s="160" t="s">
        <v>468</v>
      </c>
      <c r="AH147" s="161" t="s">
        <v>469</v>
      </c>
    </row>
    <row r="148" spans="31:34" ht="24.75" customHeight="1">
      <c r="AE148" s="159" t="s">
        <v>470</v>
      </c>
      <c r="AF148" s="160" t="s">
        <v>471</v>
      </c>
      <c r="AG148" s="160" t="s">
        <v>472</v>
      </c>
      <c r="AH148" s="161" t="s">
        <v>473</v>
      </c>
    </row>
    <row r="149" spans="31:34" ht="24.75" customHeight="1">
      <c r="AE149" s="159" t="s">
        <v>474</v>
      </c>
      <c r="AF149" s="160" t="s">
        <v>475</v>
      </c>
      <c r="AG149" s="160" t="s">
        <v>476</v>
      </c>
      <c r="AH149" s="161" t="s">
        <v>477</v>
      </c>
    </row>
    <row r="150" spans="31:34" ht="24.75" customHeight="1">
      <c r="AE150" s="159" t="s">
        <v>478</v>
      </c>
      <c r="AF150" s="160" t="s">
        <v>479</v>
      </c>
      <c r="AG150" s="160" t="s">
        <v>480</v>
      </c>
      <c r="AH150" s="161" t="s">
        <v>481</v>
      </c>
    </row>
    <row r="151" spans="31:34" ht="24.75" customHeight="1">
      <c r="AE151" s="159" t="s">
        <v>482</v>
      </c>
      <c r="AF151" s="160" t="s">
        <v>483</v>
      </c>
      <c r="AG151" s="160" t="s">
        <v>484</v>
      </c>
      <c r="AH151" s="161" t="s">
        <v>485</v>
      </c>
    </row>
    <row r="152" spans="31:34" ht="24.75" customHeight="1">
      <c r="AE152" s="159" t="s">
        <v>486</v>
      </c>
      <c r="AF152" s="160" t="s">
        <v>487</v>
      </c>
      <c r="AG152" s="160" t="s">
        <v>488</v>
      </c>
      <c r="AH152" s="161" t="s">
        <v>489</v>
      </c>
    </row>
    <row r="153" spans="31:34" ht="24.75" customHeight="1">
      <c r="AE153" s="159" t="s">
        <v>490</v>
      </c>
      <c r="AF153" s="160" t="s">
        <v>491</v>
      </c>
      <c r="AG153" s="160" t="s">
        <v>492</v>
      </c>
      <c r="AH153" s="161" t="s">
        <v>493</v>
      </c>
    </row>
  </sheetData>
  <sheetProtection sheet="1" objects="1" scenarios="1"/>
  <mergeCells count="1">
    <mergeCell ref="A1:Q1"/>
  </mergeCells>
  <conditionalFormatting sqref="T8">
    <cfRule type="cellIs" priority="1" dxfId="0" operator="notEqual" stopIfTrue="1">
      <formula>$E$8</formula>
    </cfRule>
    <cfRule type="cellIs" priority="2" dxfId="1" operator="equal" stopIfTrue="1">
      <formula>$E$8</formula>
    </cfRule>
  </conditionalFormatting>
  <conditionalFormatting sqref="C8">
    <cfRule type="cellIs" priority="3" dxfId="0" operator="notEqual" stopIfTrue="1">
      <formula>$B$8-$D$8</formula>
    </cfRule>
  </conditionalFormatting>
  <conditionalFormatting sqref="E8">
    <cfRule type="cellIs" priority="4" dxfId="0" operator="notEqual" stopIfTrue="1">
      <formula>$C$8-$F$8</formula>
    </cfRule>
  </conditionalFormatting>
  <conditionalFormatting sqref="T9">
    <cfRule type="cellIs" priority="5" dxfId="0" operator="notEqual" stopIfTrue="1">
      <formula>$E$9</formula>
    </cfRule>
    <cfRule type="cellIs" priority="6" dxfId="1" operator="equal" stopIfTrue="1">
      <formula>$E$9</formula>
    </cfRule>
  </conditionalFormatting>
  <conditionalFormatting sqref="T10">
    <cfRule type="cellIs" priority="7" dxfId="0" operator="notEqual" stopIfTrue="1">
      <formula>$E$10</formula>
    </cfRule>
    <cfRule type="cellIs" priority="8" dxfId="1" operator="equal" stopIfTrue="1">
      <formula>$E$10</formula>
    </cfRule>
  </conditionalFormatting>
  <conditionalFormatting sqref="T12">
    <cfRule type="cellIs" priority="9" dxfId="0" operator="notEqual" stopIfTrue="1">
      <formula>$E$12</formula>
    </cfRule>
    <cfRule type="cellIs" priority="10" dxfId="1" operator="equal" stopIfTrue="1">
      <formula>$E$12</formula>
    </cfRule>
  </conditionalFormatting>
  <conditionalFormatting sqref="C9">
    <cfRule type="cellIs" priority="11" dxfId="0" operator="notEqual" stopIfTrue="1">
      <formula>$B$9-$D$9</formula>
    </cfRule>
  </conditionalFormatting>
  <conditionalFormatting sqref="E9">
    <cfRule type="cellIs" priority="12" dxfId="0" operator="notEqual" stopIfTrue="1">
      <formula>$C$9-$F$9</formula>
    </cfRule>
  </conditionalFormatting>
  <conditionalFormatting sqref="C10">
    <cfRule type="cellIs" priority="13" dxfId="0" operator="notEqual" stopIfTrue="1">
      <formula>$B$10-$D$10</formula>
    </cfRule>
  </conditionalFormatting>
  <conditionalFormatting sqref="E10">
    <cfRule type="cellIs" priority="14" dxfId="0" operator="notEqual" stopIfTrue="1">
      <formula>$C$10-$F$10</formula>
    </cfRule>
  </conditionalFormatting>
  <dataValidations count="2">
    <dataValidation type="list" allowBlank="1" showErrorMessage="1" sqref="A3">
      <formula1>$AH$18:$AH$153</formula1>
      <formula2>0</formula2>
    </dataValidation>
    <dataValidation type="decimal" operator="greaterThanOrEqual" allowBlank="1" showErrorMessage="1" sqref="C3 E3 G3 B8:Q10">
      <formula1>0</formula1>
    </dataValidation>
  </dataValidations>
  <printOptions/>
  <pageMargins left="0.47222222222222227" right="0.19652777777777777" top="1.1812500000000001" bottom="0.7875" header="0.5118055555555556" footer="0.5118055555555556"/>
  <pageSetup horizontalDpi="300" verticalDpi="300" orientation="landscape" paperSize="9" scale="46"/>
  <headerFooter alignWithMargins="0">
    <oddHeader>&amp;C&amp;"Arial,Gras Italique"&amp;12Elections des représentants
du personnel
CAP Locales 2011</oddHeader>
  </headerFooter>
  <rowBreaks count="1" manualBreakCount="1">
    <brk id="13" max="255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1"/>
  <sheetViews>
    <sheetView workbookViewId="0" topLeftCell="B25">
      <selection activeCell="B2" sqref="B2:Q2"/>
    </sheetView>
  </sheetViews>
  <sheetFormatPr defaultColWidth="11.421875" defaultRowHeight="12.75"/>
  <cols>
    <col min="1" max="1" width="105.57421875" style="163" customWidth="1"/>
    <col min="2" max="2" width="12.140625" style="164" customWidth="1"/>
    <col min="3" max="3" width="12.57421875" style="164" customWidth="1"/>
    <col min="4" max="4" width="17.28125" style="164" customWidth="1"/>
    <col min="5" max="5" width="14.28125" style="164" customWidth="1"/>
    <col min="6" max="6" width="12.8515625" style="164" customWidth="1"/>
    <col min="7" max="12" width="16.140625" style="164" customWidth="1"/>
    <col min="13" max="13" width="23.00390625" style="164" customWidth="1"/>
    <col min="14" max="16" width="16.140625" style="164" customWidth="1"/>
    <col min="17" max="17" width="20.421875" style="164" customWidth="1"/>
    <col min="18" max="18" width="0" style="164" hidden="1" customWidth="1"/>
    <col min="19" max="19" width="11.421875" style="164" customWidth="1"/>
    <col min="20" max="20" width="13.421875" style="164" customWidth="1"/>
    <col min="21" max="29" width="11.421875" style="164" customWidth="1"/>
    <col min="30" max="30" width="68.28125" style="164" customWidth="1"/>
    <col min="31" max="31" width="16.28125" style="164" customWidth="1"/>
    <col min="32" max="32" width="70.28125" style="164" customWidth="1"/>
    <col min="33" max="16384" width="11.421875" style="164" customWidth="1"/>
  </cols>
  <sheetData>
    <row r="1" spans="1:17" ht="57" customHeight="1">
      <c r="A1" s="194" t="s">
        <v>494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23" s="138" customFormat="1" ht="110.25" customHeight="1">
      <c r="A2" s="165" t="s">
        <v>32</v>
      </c>
      <c r="B2" s="195" t="s">
        <v>495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66"/>
      <c r="W2" s="163"/>
    </row>
    <row r="3" spans="1:23" s="132" customFormat="1" ht="158.25" customHeight="1">
      <c r="A3" s="167" t="s">
        <v>14</v>
      </c>
      <c r="B3" s="168" t="s">
        <v>22</v>
      </c>
      <c r="C3" s="168" t="s">
        <v>23</v>
      </c>
      <c r="D3" s="168" t="s">
        <v>24</v>
      </c>
      <c r="E3" s="168" t="s">
        <v>25</v>
      </c>
      <c r="F3" s="168" t="s">
        <v>26</v>
      </c>
      <c r="G3" s="169" t="s">
        <v>496</v>
      </c>
      <c r="H3" s="169" t="s">
        <v>35</v>
      </c>
      <c r="I3" s="169" t="s">
        <v>36</v>
      </c>
      <c r="J3" s="169" t="s">
        <v>37</v>
      </c>
      <c r="K3" s="169" t="s">
        <v>38</v>
      </c>
      <c r="L3" s="169" t="s">
        <v>39</v>
      </c>
      <c r="M3" s="169" t="s">
        <v>497</v>
      </c>
      <c r="N3" s="169" t="s">
        <v>498</v>
      </c>
      <c r="O3" s="169" t="s">
        <v>42</v>
      </c>
      <c r="P3" s="169" t="s">
        <v>43</v>
      </c>
      <c r="Q3" s="170" t="s">
        <v>499</v>
      </c>
      <c r="R3" s="171" t="s">
        <v>20</v>
      </c>
      <c r="S3" s="145"/>
      <c r="T3" s="131"/>
      <c r="W3" s="133"/>
    </row>
    <row r="4" spans="1:23" s="138" customFormat="1" ht="60" customHeight="1">
      <c r="A4" s="172" t="s">
        <v>500</v>
      </c>
      <c r="B4" s="173">
        <v>11</v>
      </c>
      <c r="C4" s="173">
        <v>11</v>
      </c>
      <c r="D4" s="173">
        <v>0</v>
      </c>
      <c r="E4" s="173">
        <v>11</v>
      </c>
      <c r="F4" s="173"/>
      <c r="G4" s="173">
        <v>1</v>
      </c>
      <c r="H4" s="173">
        <v>3</v>
      </c>
      <c r="I4" s="173">
        <v>1</v>
      </c>
      <c r="J4" s="173">
        <v>5</v>
      </c>
      <c r="K4" s="173"/>
      <c r="L4" s="173"/>
      <c r="M4" s="173"/>
      <c r="N4" s="173">
        <v>1</v>
      </c>
      <c r="O4" s="173"/>
      <c r="P4" s="173"/>
      <c r="Q4" s="174"/>
      <c r="R4" s="175">
        <v>0</v>
      </c>
      <c r="T4" s="149">
        <f>SUM(G4:R4)</f>
        <v>11</v>
      </c>
      <c r="W4" s="164"/>
    </row>
    <row r="5" spans="1:23" s="138" customFormat="1" ht="60" customHeight="1">
      <c r="A5" s="172" t="s">
        <v>501</v>
      </c>
      <c r="B5" s="173">
        <v>21</v>
      </c>
      <c r="C5" s="173">
        <v>20</v>
      </c>
      <c r="D5" s="173">
        <v>1</v>
      </c>
      <c r="E5" s="173">
        <v>20</v>
      </c>
      <c r="F5" s="173"/>
      <c r="G5" s="173">
        <v>4</v>
      </c>
      <c r="H5" s="173">
        <v>12</v>
      </c>
      <c r="I5" s="173"/>
      <c r="J5" s="173">
        <v>1</v>
      </c>
      <c r="K5" s="173"/>
      <c r="L5" s="173"/>
      <c r="M5" s="173"/>
      <c r="N5" s="173">
        <v>1</v>
      </c>
      <c r="O5" s="173"/>
      <c r="P5" s="173"/>
      <c r="Q5" s="174">
        <v>2</v>
      </c>
      <c r="R5" s="175">
        <v>0</v>
      </c>
      <c r="T5" s="149">
        <f aca="true" t="shared" si="0" ref="T5:T15">SUM(G5:R5)</f>
        <v>20</v>
      </c>
      <c r="W5" s="164"/>
    </row>
    <row r="6" spans="1:23" s="138" customFormat="1" ht="60" customHeight="1">
      <c r="A6" s="172" t="s">
        <v>502</v>
      </c>
      <c r="B6" s="173">
        <v>76</v>
      </c>
      <c r="C6" s="173">
        <v>69</v>
      </c>
      <c r="D6" s="173">
        <v>7</v>
      </c>
      <c r="E6" s="176">
        <v>68</v>
      </c>
      <c r="F6" s="176">
        <v>1</v>
      </c>
      <c r="G6" s="176">
        <v>8</v>
      </c>
      <c r="H6" s="176">
        <v>13</v>
      </c>
      <c r="I6" s="176">
        <v>20</v>
      </c>
      <c r="J6" s="176">
        <v>19</v>
      </c>
      <c r="K6" s="176">
        <v>2</v>
      </c>
      <c r="L6" s="176">
        <v>1</v>
      </c>
      <c r="M6" s="176"/>
      <c r="N6" s="176">
        <v>4</v>
      </c>
      <c r="O6" s="176"/>
      <c r="P6" s="176"/>
      <c r="Q6" s="177"/>
      <c r="R6" s="178">
        <v>0</v>
      </c>
      <c r="S6" s="149"/>
      <c r="T6" s="149">
        <f t="shared" si="0"/>
        <v>67</v>
      </c>
      <c r="U6" s="149"/>
      <c r="W6" s="164"/>
    </row>
    <row r="7" spans="1:23" s="138" customFormat="1" ht="60" customHeight="1">
      <c r="A7" s="172" t="s">
        <v>503</v>
      </c>
      <c r="B7" s="173">
        <v>181</v>
      </c>
      <c r="C7" s="173">
        <v>161</v>
      </c>
      <c r="D7" s="173">
        <v>20</v>
      </c>
      <c r="E7" s="176">
        <v>158</v>
      </c>
      <c r="F7" s="176">
        <v>3</v>
      </c>
      <c r="G7" s="176">
        <v>16</v>
      </c>
      <c r="H7" s="176">
        <v>57</v>
      </c>
      <c r="I7" s="176">
        <v>39</v>
      </c>
      <c r="J7" s="176">
        <v>30</v>
      </c>
      <c r="K7" s="176">
        <v>8</v>
      </c>
      <c r="L7" s="176">
        <v>4</v>
      </c>
      <c r="M7" s="176"/>
      <c r="N7" s="176">
        <v>1</v>
      </c>
      <c r="O7" s="176"/>
      <c r="P7" s="176"/>
      <c r="Q7" s="177"/>
      <c r="R7" s="178">
        <v>0</v>
      </c>
      <c r="S7" s="149"/>
      <c r="T7" s="149">
        <f t="shared" si="0"/>
        <v>155</v>
      </c>
      <c r="U7" s="149"/>
      <c r="W7" s="164"/>
    </row>
    <row r="8" spans="1:23" s="138" customFormat="1" ht="60" customHeight="1">
      <c r="A8" s="172" t="s">
        <v>504</v>
      </c>
      <c r="B8" s="173">
        <v>16</v>
      </c>
      <c r="C8" s="173">
        <v>13</v>
      </c>
      <c r="D8" s="173">
        <v>3</v>
      </c>
      <c r="E8" s="176">
        <v>13</v>
      </c>
      <c r="F8" s="176"/>
      <c r="G8" s="176">
        <v>11</v>
      </c>
      <c r="H8" s="176">
        <v>1</v>
      </c>
      <c r="I8" s="176"/>
      <c r="J8" s="176"/>
      <c r="K8" s="176">
        <v>1</v>
      </c>
      <c r="L8" s="176"/>
      <c r="M8" s="176"/>
      <c r="N8" s="176"/>
      <c r="O8" s="176"/>
      <c r="P8" s="176"/>
      <c r="Q8" s="177"/>
      <c r="R8" s="178">
        <v>0</v>
      </c>
      <c r="S8" s="149"/>
      <c r="T8" s="149">
        <f t="shared" si="0"/>
        <v>13</v>
      </c>
      <c r="U8" s="149"/>
      <c r="W8" s="164"/>
    </row>
    <row r="9" spans="1:23" s="138" customFormat="1" ht="60" customHeight="1">
      <c r="A9" s="172" t="s">
        <v>505</v>
      </c>
      <c r="B9" s="173">
        <v>543</v>
      </c>
      <c r="C9" s="173">
        <v>483</v>
      </c>
      <c r="D9" s="173">
        <v>60</v>
      </c>
      <c r="E9" s="176">
        <v>476</v>
      </c>
      <c r="F9" s="176">
        <v>7</v>
      </c>
      <c r="G9" s="176">
        <v>114</v>
      </c>
      <c r="H9" s="176">
        <v>135</v>
      </c>
      <c r="I9" s="176">
        <v>126</v>
      </c>
      <c r="J9" s="176">
        <v>75</v>
      </c>
      <c r="K9" s="176"/>
      <c r="L9" s="176">
        <v>10</v>
      </c>
      <c r="M9" s="176"/>
      <c r="N9" s="176"/>
      <c r="O9" s="176">
        <v>11</v>
      </c>
      <c r="P9" s="176"/>
      <c r="Q9" s="177"/>
      <c r="R9" s="178">
        <v>0</v>
      </c>
      <c r="S9" s="149"/>
      <c r="T9" s="149">
        <f t="shared" si="0"/>
        <v>471</v>
      </c>
      <c r="U9" s="149"/>
      <c r="W9" s="164"/>
    </row>
    <row r="10" spans="1:21" s="180" customFormat="1" ht="60" customHeight="1">
      <c r="A10" s="172" t="s">
        <v>506</v>
      </c>
      <c r="B10" s="173"/>
      <c r="C10" s="173"/>
      <c r="D10" s="173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7"/>
      <c r="R10" s="178">
        <v>0</v>
      </c>
      <c r="S10" s="179"/>
      <c r="T10" s="149">
        <f t="shared" si="0"/>
        <v>0</v>
      </c>
      <c r="U10" s="149"/>
    </row>
    <row r="11" spans="1:23" s="138" customFormat="1" ht="60" customHeight="1">
      <c r="A11" s="172" t="s">
        <v>507</v>
      </c>
      <c r="B11" s="173">
        <v>11</v>
      </c>
      <c r="C11" s="173">
        <v>11</v>
      </c>
      <c r="D11" s="173">
        <v>0</v>
      </c>
      <c r="E11" s="176">
        <v>11</v>
      </c>
      <c r="F11" s="176"/>
      <c r="G11" s="176">
        <v>1</v>
      </c>
      <c r="H11" s="176">
        <v>7</v>
      </c>
      <c r="I11" s="176">
        <v>3</v>
      </c>
      <c r="J11" s="176"/>
      <c r="K11" s="176"/>
      <c r="L11" s="176"/>
      <c r="M11" s="176"/>
      <c r="N11" s="176"/>
      <c r="O11" s="176"/>
      <c r="P11" s="176"/>
      <c r="Q11" s="177"/>
      <c r="R11" s="178">
        <v>0</v>
      </c>
      <c r="S11" s="149"/>
      <c r="T11" s="149">
        <f t="shared" si="0"/>
        <v>11</v>
      </c>
      <c r="U11" s="149"/>
      <c r="W11" s="164"/>
    </row>
    <row r="12" spans="1:23" s="138" customFormat="1" ht="60" customHeight="1">
      <c r="A12" s="172" t="s">
        <v>508</v>
      </c>
      <c r="B12" s="173">
        <v>41</v>
      </c>
      <c r="C12" s="173">
        <v>21</v>
      </c>
      <c r="D12" s="173">
        <v>20</v>
      </c>
      <c r="E12" s="176">
        <v>21</v>
      </c>
      <c r="F12" s="176"/>
      <c r="G12" s="176">
        <v>13</v>
      </c>
      <c r="H12" s="176">
        <v>2</v>
      </c>
      <c r="I12" s="176">
        <v>3</v>
      </c>
      <c r="J12" s="176">
        <v>3</v>
      </c>
      <c r="K12" s="176"/>
      <c r="L12" s="176"/>
      <c r="M12" s="176"/>
      <c r="N12" s="176"/>
      <c r="O12" s="176"/>
      <c r="P12" s="176"/>
      <c r="Q12" s="177"/>
      <c r="R12" s="178">
        <v>0</v>
      </c>
      <c r="S12" s="149"/>
      <c r="T12" s="149">
        <f t="shared" si="0"/>
        <v>21</v>
      </c>
      <c r="U12" s="149"/>
      <c r="W12" s="164"/>
    </row>
    <row r="13" spans="1:23" s="138" customFormat="1" ht="26.25" customHeight="1">
      <c r="A13" s="172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/>
      <c r="R13" s="178"/>
      <c r="S13" s="149"/>
      <c r="T13" s="149"/>
      <c r="W13" s="164"/>
    </row>
    <row r="14" spans="1:23" s="138" customFormat="1" ht="60" customHeight="1">
      <c r="A14" s="172" t="s">
        <v>509</v>
      </c>
      <c r="B14" s="181">
        <f>SUM(B4:B12)</f>
        <v>900</v>
      </c>
      <c r="C14" s="181">
        <f aca="true" t="shared" si="1" ref="C14:R14">SUM(C4:C12)</f>
        <v>789</v>
      </c>
      <c r="D14" s="181">
        <f t="shared" si="1"/>
        <v>111</v>
      </c>
      <c r="E14" s="181">
        <f t="shared" si="1"/>
        <v>778</v>
      </c>
      <c r="F14" s="181">
        <f t="shared" si="1"/>
        <v>11</v>
      </c>
      <c r="G14" s="181">
        <f t="shared" si="1"/>
        <v>168</v>
      </c>
      <c r="H14" s="181">
        <f t="shared" si="1"/>
        <v>230</v>
      </c>
      <c r="I14" s="181">
        <f t="shared" si="1"/>
        <v>192</v>
      </c>
      <c r="J14" s="181">
        <f t="shared" si="1"/>
        <v>133</v>
      </c>
      <c r="K14" s="181">
        <f t="shared" si="1"/>
        <v>11</v>
      </c>
      <c r="L14" s="181">
        <f t="shared" si="1"/>
        <v>15</v>
      </c>
      <c r="M14" s="181">
        <f t="shared" si="1"/>
        <v>0</v>
      </c>
      <c r="N14" s="181">
        <f t="shared" si="1"/>
        <v>7</v>
      </c>
      <c r="O14" s="181">
        <f t="shared" si="1"/>
        <v>11</v>
      </c>
      <c r="P14" s="181">
        <f t="shared" si="1"/>
        <v>0</v>
      </c>
      <c r="Q14" s="182">
        <f t="shared" si="1"/>
        <v>2</v>
      </c>
      <c r="R14" s="178">
        <f t="shared" si="1"/>
        <v>0</v>
      </c>
      <c r="S14" s="149"/>
      <c r="T14" s="149">
        <f t="shared" si="0"/>
        <v>769</v>
      </c>
      <c r="W14" s="164"/>
    </row>
    <row r="15" spans="1:23" s="138" customFormat="1" ht="24" customHeight="1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5"/>
      <c r="R15" s="186"/>
      <c r="S15" s="149"/>
      <c r="T15" s="149">
        <f t="shared" si="0"/>
        <v>0</v>
      </c>
      <c r="W15" s="164"/>
    </row>
    <row r="26" ht="20.25">
      <c r="AF26" s="164" t="s">
        <v>32</v>
      </c>
    </row>
    <row r="27" spans="29:32" ht="24.75" customHeight="1">
      <c r="AC27" s="187" t="s">
        <v>45</v>
      </c>
      <c r="AD27" s="188" t="s">
        <v>46</v>
      </c>
      <c r="AE27" s="188" t="s">
        <v>47</v>
      </c>
      <c r="AF27" s="188" t="s">
        <v>48</v>
      </c>
    </row>
    <row r="28" spans="29:32" ht="24.75" customHeight="1">
      <c r="AC28" s="187" t="s">
        <v>49</v>
      </c>
      <c r="AD28" s="188" t="s">
        <v>50</v>
      </c>
      <c r="AE28" s="188" t="s">
        <v>51</v>
      </c>
      <c r="AF28" s="188" t="s">
        <v>52</v>
      </c>
    </row>
    <row r="29" spans="29:32" ht="24.75" customHeight="1">
      <c r="AC29" s="187" t="s">
        <v>53</v>
      </c>
      <c r="AD29" s="188" t="s">
        <v>54</v>
      </c>
      <c r="AE29" s="188" t="s">
        <v>55</v>
      </c>
      <c r="AF29" s="188" t="s">
        <v>56</v>
      </c>
    </row>
    <row r="30" spans="29:32" ht="24.75" customHeight="1">
      <c r="AC30" s="187" t="s">
        <v>57</v>
      </c>
      <c r="AD30" s="188" t="s">
        <v>58</v>
      </c>
      <c r="AE30" s="188" t="s">
        <v>59</v>
      </c>
      <c r="AF30" s="188" t="s">
        <v>60</v>
      </c>
    </row>
    <row r="31" spans="29:32" ht="24.75" customHeight="1">
      <c r="AC31" s="187" t="s">
        <v>61</v>
      </c>
      <c r="AD31" s="188" t="s">
        <v>62</v>
      </c>
      <c r="AE31" s="188" t="s">
        <v>63</v>
      </c>
      <c r="AF31" s="188" t="s">
        <v>64</v>
      </c>
    </row>
    <row r="32" spans="29:32" ht="24.75" customHeight="1">
      <c r="AC32" s="187" t="s">
        <v>65</v>
      </c>
      <c r="AD32" s="188" t="s">
        <v>66</v>
      </c>
      <c r="AE32" s="188" t="s">
        <v>67</v>
      </c>
      <c r="AF32" s="188" t="s">
        <v>68</v>
      </c>
    </row>
    <row r="33" spans="29:32" ht="24.75" customHeight="1">
      <c r="AC33" s="187" t="s">
        <v>69</v>
      </c>
      <c r="AD33" s="188" t="s">
        <v>70</v>
      </c>
      <c r="AE33" s="188" t="s">
        <v>71</v>
      </c>
      <c r="AF33" s="188" t="s">
        <v>72</v>
      </c>
    </row>
    <row r="34" spans="29:32" ht="24.75" customHeight="1">
      <c r="AC34" s="187" t="s">
        <v>73</v>
      </c>
      <c r="AD34" s="188" t="s">
        <v>74</v>
      </c>
      <c r="AE34" s="188" t="s">
        <v>75</v>
      </c>
      <c r="AF34" s="188" t="s">
        <v>76</v>
      </c>
    </row>
    <row r="35" spans="29:32" ht="24.75" customHeight="1">
      <c r="AC35" s="187" t="s">
        <v>77</v>
      </c>
      <c r="AD35" s="188" t="s">
        <v>78</v>
      </c>
      <c r="AE35" s="188" t="s">
        <v>79</v>
      </c>
      <c r="AF35" s="188" t="s">
        <v>80</v>
      </c>
    </row>
    <row r="36" spans="29:32" ht="24.75" customHeight="1">
      <c r="AC36" s="187">
        <v>100</v>
      </c>
      <c r="AD36" s="188" t="s">
        <v>81</v>
      </c>
      <c r="AE36" s="188" t="s">
        <v>82</v>
      </c>
      <c r="AF36" s="188" t="s">
        <v>83</v>
      </c>
    </row>
    <row r="37" spans="29:32" ht="24.75" customHeight="1">
      <c r="AC37" s="187">
        <v>110</v>
      </c>
      <c r="AD37" s="188" t="s">
        <v>84</v>
      </c>
      <c r="AE37" s="188" t="s">
        <v>85</v>
      </c>
      <c r="AF37" s="188" t="s">
        <v>86</v>
      </c>
    </row>
    <row r="38" spans="29:32" ht="24.75" customHeight="1">
      <c r="AC38" s="187">
        <v>120</v>
      </c>
      <c r="AD38" s="188" t="s">
        <v>87</v>
      </c>
      <c r="AE38" s="188" t="s">
        <v>88</v>
      </c>
      <c r="AF38" s="188" t="s">
        <v>89</v>
      </c>
    </row>
    <row r="39" spans="29:32" ht="24.75" customHeight="1">
      <c r="AC39" s="187">
        <v>130</v>
      </c>
      <c r="AD39" s="188" t="s">
        <v>90</v>
      </c>
      <c r="AE39" s="188" t="s">
        <v>91</v>
      </c>
      <c r="AF39" s="188" t="s">
        <v>92</v>
      </c>
    </row>
    <row r="40" spans="29:32" ht="24.75" customHeight="1">
      <c r="AC40" s="187">
        <v>140</v>
      </c>
      <c r="AD40" s="188" t="s">
        <v>93</v>
      </c>
      <c r="AE40" s="188" t="s">
        <v>94</v>
      </c>
      <c r="AF40" s="188" t="s">
        <v>95</v>
      </c>
    </row>
    <row r="41" spans="29:32" ht="24.75" customHeight="1">
      <c r="AC41" s="187">
        <v>150</v>
      </c>
      <c r="AD41" s="188" t="s">
        <v>96</v>
      </c>
      <c r="AE41" s="188" t="s">
        <v>97</v>
      </c>
      <c r="AF41" s="188" t="s">
        <v>98</v>
      </c>
    </row>
    <row r="42" spans="29:32" ht="24.75" customHeight="1">
      <c r="AC42" s="187">
        <v>160</v>
      </c>
      <c r="AD42" s="188" t="s">
        <v>99</v>
      </c>
      <c r="AE42" s="188" t="s">
        <v>100</v>
      </c>
      <c r="AF42" s="188" t="s">
        <v>101</v>
      </c>
    </row>
    <row r="43" spans="29:32" ht="24.75" customHeight="1">
      <c r="AC43" s="187">
        <v>170</v>
      </c>
      <c r="AD43" s="188" t="s">
        <v>102</v>
      </c>
      <c r="AE43" s="188" t="s">
        <v>103</v>
      </c>
      <c r="AF43" s="188" t="s">
        <v>104</v>
      </c>
    </row>
    <row r="44" spans="29:32" ht="24.75" customHeight="1">
      <c r="AC44" s="187">
        <v>180</v>
      </c>
      <c r="AD44" s="188" t="s">
        <v>105</v>
      </c>
      <c r="AE44" s="188" t="s">
        <v>106</v>
      </c>
      <c r="AF44" s="188" t="s">
        <v>107</v>
      </c>
    </row>
    <row r="45" spans="29:32" ht="24.75" customHeight="1">
      <c r="AC45" s="187">
        <v>190</v>
      </c>
      <c r="AD45" s="188" t="s">
        <v>108</v>
      </c>
      <c r="AE45" s="188" t="s">
        <v>109</v>
      </c>
      <c r="AF45" s="188" t="s">
        <v>110</v>
      </c>
    </row>
    <row r="46" spans="29:32" ht="24.75" customHeight="1">
      <c r="AC46" s="187">
        <v>210</v>
      </c>
      <c r="AD46" s="188" t="s">
        <v>111</v>
      </c>
      <c r="AE46" s="188" t="s">
        <v>112</v>
      </c>
      <c r="AF46" s="188" t="s">
        <v>113</v>
      </c>
    </row>
    <row r="47" spans="29:32" ht="24.75" customHeight="1">
      <c r="AC47" s="187">
        <v>220</v>
      </c>
      <c r="AD47" s="188" t="s">
        <v>114</v>
      </c>
      <c r="AE47" s="188" t="s">
        <v>115</v>
      </c>
      <c r="AF47" s="188" t="s">
        <v>116</v>
      </c>
    </row>
    <row r="48" spans="29:32" ht="24.75" customHeight="1">
      <c r="AC48" s="187">
        <v>230</v>
      </c>
      <c r="AD48" s="188" t="s">
        <v>117</v>
      </c>
      <c r="AE48" s="188" t="s">
        <v>118</v>
      </c>
      <c r="AF48" s="188" t="s">
        <v>119</v>
      </c>
    </row>
    <row r="49" spans="29:32" ht="24.75" customHeight="1">
      <c r="AC49" s="187">
        <v>240</v>
      </c>
      <c r="AD49" s="188" t="s">
        <v>120</v>
      </c>
      <c r="AE49" s="188" t="s">
        <v>121</v>
      </c>
      <c r="AF49" s="188" t="s">
        <v>122</v>
      </c>
    </row>
    <row r="50" spans="29:32" ht="24.75" customHeight="1">
      <c r="AC50" s="187">
        <v>250</v>
      </c>
      <c r="AD50" s="188" t="s">
        <v>123</v>
      </c>
      <c r="AE50" s="188" t="s">
        <v>124</v>
      </c>
      <c r="AF50" s="188" t="s">
        <v>125</v>
      </c>
    </row>
    <row r="51" spans="29:32" ht="24.75" customHeight="1">
      <c r="AC51" s="187">
        <v>260</v>
      </c>
      <c r="AD51" s="188" t="s">
        <v>126</v>
      </c>
      <c r="AE51" s="188" t="s">
        <v>127</v>
      </c>
      <c r="AF51" s="188" t="s">
        <v>128</v>
      </c>
    </row>
    <row r="52" spans="29:32" ht="24.75" customHeight="1">
      <c r="AC52" s="187">
        <v>270</v>
      </c>
      <c r="AD52" s="188" t="s">
        <v>129</v>
      </c>
      <c r="AE52" s="188" t="s">
        <v>130</v>
      </c>
      <c r="AF52" s="188" t="s">
        <v>131</v>
      </c>
    </row>
    <row r="53" spans="29:32" ht="24.75" customHeight="1">
      <c r="AC53" s="187">
        <v>280</v>
      </c>
      <c r="AD53" s="188" t="s">
        <v>132</v>
      </c>
      <c r="AE53" s="188" t="s">
        <v>133</v>
      </c>
      <c r="AF53" s="188" t="s">
        <v>134</v>
      </c>
    </row>
    <row r="54" spans="29:32" ht="24.75" customHeight="1">
      <c r="AC54" s="187">
        <v>290</v>
      </c>
      <c r="AD54" s="188" t="s">
        <v>135</v>
      </c>
      <c r="AE54" s="188" t="s">
        <v>136</v>
      </c>
      <c r="AF54" s="188" t="s">
        <v>137</v>
      </c>
    </row>
    <row r="55" spans="29:32" ht="24.75" customHeight="1">
      <c r="AC55" s="187" t="s">
        <v>138</v>
      </c>
      <c r="AD55" s="188" t="s">
        <v>139</v>
      </c>
      <c r="AE55" s="188" t="s">
        <v>140</v>
      </c>
      <c r="AF55" s="188" t="s">
        <v>141</v>
      </c>
    </row>
    <row r="56" spans="29:32" ht="24.75" customHeight="1">
      <c r="AC56" s="187" t="s">
        <v>142</v>
      </c>
      <c r="AD56" s="188" t="s">
        <v>143</v>
      </c>
      <c r="AE56" s="188" t="s">
        <v>144</v>
      </c>
      <c r="AF56" s="188" t="s">
        <v>145</v>
      </c>
    </row>
    <row r="57" spans="29:32" ht="24.75" customHeight="1">
      <c r="AC57" s="187">
        <v>300</v>
      </c>
      <c r="AD57" s="188" t="s">
        <v>146</v>
      </c>
      <c r="AE57" s="188" t="s">
        <v>147</v>
      </c>
      <c r="AF57" s="188" t="s">
        <v>148</v>
      </c>
    </row>
    <row r="58" spans="29:32" ht="24.75" customHeight="1">
      <c r="AC58" s="187">
        <v>310</v>
      </c>
      <c r="AD58" s="188" t="s">
        <v>149</v>
      </c>
      <c r="AE58" s="188" t="s">
        <v>150</v>
      </c>
      <c r="AF58" s="188" t="s">
        <v>151</v>
      </c>
    </row>
    <row r="59" spans="29:32" ht="24.75" customHeight="1">
      <c r="AC59" s="187">
        <v>320</v>
      </c>
      <c r="AD59" s="188" t="s">
        <v>152</v>
      </c>
      <c r="AE59" s="188" t="s">
        <v>153</v>
      </c>
      <c r="AF59" s="188" t="s">
        <v>154</v>
      </c>
    </row>
    <row r="60" spans="29:32" ht="24.75" customHeight="1">
      <c r="AC60" s="187">
        <v>330</v>
      </c>
      <c r="AD60" s="188" t="s">
        <v>155</v>
      </c>
      <c r="AE60" s="188" t="s">
        <v>156</v>
      </c>
      <c r="AF60" s="188" t="s">
        <v>157</v>
      </c>
    </row>
    <row r="61" spans="29:32" ht="24.75" customHeight="1">
      <c r="AC61" s="187">
        <v>340</v>
      </c>
      <c r="AD61" s="188" t="s">
        <v>158</v>
      </c>
      <c r="AE61" s="188" t="s">
        <v>159</v>
      </c>
      <c r="AF61" s="188" t="s">
        <v>160</v>
      </c>
    </row>
    <row r="62" spans="29:32" ht="24.75" customHeight="1">
      <c r="AC62" s="187">
        <v>350</v>
      </c>
      <c r="AD62" s="188" t="s">
        <v>161</v>
      </c>
      <c r="AE62" s="188" t="s">
        <v>162</v>
      </c>
      <c r="AF62" s="188" t="s">
        <v>163</v>
      </c>
    </row>
    <row r="63" spans="29:32" ht="24.75" customHeight="1">
      <c r="AC63" s="187">
        <v>360</v>
      </c>
      <c r="AD63" s="188" t="s">
        <v>164</v>
      </c>
      <c r="AE63" s="188" t="s">
        <v>165</v>
      </c>
      <c r="AF63" s="188" t="s">
        <v>166</v>
      </c>
    </row>
    <row r="64" spans="29:32" ht="24.75" customHeight="1">
      <c r="AC64" s="187">
        <v>370</v>
      </c>
      <c r="AD64" s="188" t="s">
        <v>167</v>
      </c>
      <c r="AE64" s="188" t="s">
        <v>168</v>
      </c>
      <c r="AF64" s="188" t="s">
        <v>169</v>
      </c>
    </row>
    <row r="65" spans="29:32" ht="24.75" customHeight="1">
      <c r="AC65" s="187">
        <v>380</v>
      </c>
      <c r="AD65" s="188" t="s">
        <v>170</v>
      </c>
      <c r="AE65" s="188" t="s">
        <v>171</v>
      </c>
      <c r="AF65" s="188" t="s">
        <v>172</v>
      </c>
    </row>
    <row r="66" spans="29:32" ht="24.75" customHeight="1">
      <c r="AC66" s="187">
        <v>390</v>
      </c>
      <c r="AD66" s="188" t="s">
        <v>173</v>
      </c>
      <c r="AE66" s="188" t="s">
        <v>174</v>
      </c>
      <c r="AF66" s="188" t="s">
        <v>175</v>
      </c>
    </row>
    <row r="67" spans="29:32" ht="24.75" customHeight="1">
      <c r="AC67" s="187">
        <v>400</v>
      </c>
      <c r="AD67" s="188" t="s">
        <v>176</v>
      </c>
      <c r="AE67" s="188" t="s">
        <v>177</v>
      </c>
      <c r="AF67" s="188" t="s">
        <v>178</v>
      </c>
    </row>
    <row r="68" spans="29:32" ht="24.75" customHeight="1">
      <c r="AC68" s="187">
        <v>410</v>
      </c>
      <c r="AD68" s="188" t="s">
        <v>179</v>
      </c>
      <c r="AE68" s="188" t="s">
        <v>180</v>
      </c>
      <c r="AF68" s="188" t="s">
        <v>181</v>
      </c>
    </row>
    <row r="69" spans="29:32" ht="24.75" customHeight="1">
      <c r="AC69" s="187">
        <v>420</v>
      </c>
      <c r="AD69" s="188" t="s">
        <v>182</v>
      </c>
      <c r="AE69" s="188" t="s">
        <v>183</v>
      </c>
      <c r="AF69" s="188" t="s">
        <v>184</v>
      </c>
    </row>
    <row r="70" spans="29:32" ht="24.75" customHeight="1">
      <c r="AC70" s="187">
        <v>430</v>
      </c>
      <c r="AD70" s="188" t="s">
        <v>185</v>
      </c>
      <c r="AE70" s="188" t="s">
        <v>186</v>
      </c>
      <c r="AF70" s="188" t="s">
        <v>187</v>
      </c>
    </row>
    <row r="71" spans="29:32" ht="24.75" customHeight="1">
      <c r="AC71" s="187">
        <v>440</v>
      </c>
      <c r="AD71" s="188" t="s">
        <v>188</v>
      </c>
      <c r="AE71" s="188" t="s">
        <v>189</v>
      </c>
      <c r="AF71" s="188" t="s">
        <v>190</v>
      </c>
    </row>
    <row r="72" spans="29:32" ht="24.75" customHeight="1">
      <c r="AC72" s="187">
        <v>450</v>
      </c>
      <c r="AD72" s="188" t="s">
        <v>191</v>
      </c>
      <c r="AE72" s="188" t="s">
        <v>192</v>
      </c>
      <c r="AF72" s="188" t="s">
        <v>193</v>
      </c>
    </row>
    <row r="73" spans="29:32" ht="24.75" customHeight="1">
      <c r="AC73" s="187">
        <v>460</v>
      </c>
      <c r="AD73" s="188" t="s">
        <v>194</v>
      </c>
      <c r="AE73" s="188" t="s">
        <v>195</v>
      </c>
      <c r="AF73" s="188" t="s">
        <v>196</v>
      </c>
    </row>
    <row r="74" spans="29:32" ht="24.75" customHeight="1">
      <c r="AC74" s="187">
        <v>470</v>
      </c>
      <c r="AD74" s="188" t="s">
        <v>197</v>
      </c>
      <c r="AE74" s="188" t="s">
        <v>198</v>
      </c>
      <c r="AF74" s="188" t="s">
        <v>199</v>
      </c>
    </row>
    <row r="75" spans="29:32" ht="24.75" customHeight="1">
      <c r="AC75" s="187">
        <v>480</v>
      </c>
      <c r="AD75" s="188" t="s">
        <v>200</v>
      </c>
      <c r="AE75" s="188" t="s">
        <v>201</v>
      </c>
      <c r="AF75" s="188" t="s">
        <v>202</v>
      </c>
    </row>
    <row r="76" spans="29:32" ht="24.75" customHeight="1">
      <c r="AC76" s="187">
        <v>490</v>
      </c>
      <c r="AD76" s="188" t="s">
        <v>203</v>
      </c>
      <c r="AE76" s="188" t="s">
        <v>204</v>
      </c>
      <c r="AF76" s="188" t="s">
        <v>205</v>
      </c>
    </row>
    <row r="77" spans="29:32" ht="24.75" customHeight="1">
      <c r="AC77" s="187">
        <v>500</v>
      </c>
      <c r="AD77" s="188" t="s">
        <v>206</v>
      </c>
      <c r="AE77" s="188" t="s">
        <v>207</v>
      </c>
      <c r="AF77" s="188" t="s">
        <v>208</v>
      </c>
    </row>
    <row r="78" spans="29:32" ht="24.75" customHeight="1">
      <c r="AC78" s="187">
        <v>510</v>
      </c>
      <c r="AD78" s="188" t="s">
        <v>209</v>
      </c>
      <c r="AE78" s="188" t="s">
        <v>210</v>
      </c>
      <c r="AF78" s="188" t="s">
        <v>211</v>
      </c>
    </row>
    <row r="79" spans="29:32" ht="24.75" customHeight="1">
      <c r="AC79" s="187">
        <v>520</v>
      </c>
      <c r="AD79" s="188" t="s">
        <v>212</v>
      </c>
      <c r="AE79" s="188" t="s">
        <v>213</v>
      </c>
      <c r="AF79" s="188" t="s">
        <v>214</v>
      </c>
    </row>
    <row r="80" spans="29:32" ht="24.75" customHeight="1">
      <c r="AC80" s="187">
        <v>530</v>
      </c>
      <c r="AD80" s="188" t="s">
        <v>215</v>
      </c>
      <c r="AE80" s="188" t="s">
        <v>216</v>
      </c>
      <c r="AF80" s="188" t="s">
        <v>217</v>
      </c>
    </row>
    <row r="81" spans="29:32" ht="24.75" customHeight="1">
      <c r="AC81" s="187">
        <v>540</v>
      </c>
      <c r="AD81" s="188" t="s">
        <v>218</v>
      </c>
      <c r="AE81" s="188" t="s">
        <v>219</v>
      </c>
      <c r="AF81" s="188" t="s">
        <v>220</v>
      </c>
    </row>
    <row r="82" spans="29:32" ht="24.75" customHeight="1">
      <c r="AC82" s="187">
        <v>550</v>
      </c>
      <c r="AD82" s="188" t="s">
        <v>221</v>
      </c>
      <c r="AE82" s="188" t="s">
        <v>222</v>
      </c>
      <c r="AF82" s="188" t="s">
        <v>223</v>
      </c>
    </row>
    <row r="83" spans="29:32" ht="24.75" customHeight="1">
      <c r="AC83" s="187">
        <v>560</v>
      </c>
      <c r="AD83" s="188" t="s">
        <v>224</v>
      </c>
      <c r="AE83" s="188" t="s">
        <v>225</v>
      </c>
      <c r="AF83" s="188" t="s">
        <v>226</v>
      </c>
    </row>
    <row r="84" spans="29:32" ht="24.75" customHeight="1">
      <c r="AC84" s="187">
        <v>570</v>
      </c>
      <c r="AD84" s="188" t="s">
        <v>227</v>
      </c>
      <c r="AE84" s="188" t="s">
        <v>228</v>
      </c>
      <c r="AF84" s="188" t="s">
        <v>229</v>
      </c>
    </row>
    <row r="85" spans="29:32" ht="24.75" customHeight="1">
      <c r="AC85" s="187">
        <v>580</v>
      </c>
      <c r="AD85" s="188" t="s">
        <v>230</v>
      </c>
      <c r="AE85" s="188" t="s">
        <v>231</v>
      </c>
      <c r="AF85" s="188" t="s">
        <v>232</v>
      </c>
    </row>
    <row r="86" spans="29:32" ht="24.75" customHeight="1">
      <c r="AC86" s="187">
        <v>590</v>
      </c>
      <c r="AD86" s="188" t="s">
        <v>233</v>
      </c>
      <c r="AE86" s="188" t="s">
        <v>234</v>
      </c>
      <c r="AF86" s="188" t="s">
        <v>235</v>
      </c>
    </row>
    <row r="87" spans="29:32" ht="24.75" customHeight="1">
      <c r="AC87" s="187">
        <v>600</v>
      </c>
      <c r="AD87" s="188" t="s">
        <v>236</v>
      </c>
      <c r="AE87" s="188" t="s">
        <v>237</v>
      </c>
      <c r="AF87" s="188" t="s">
        <v>238</v>
      </c>
    </row>
    <row r="88" spans="29:32" ht="24.75" customHeight="1">
      <c r="AC88" s="187">
        <v>610</v>
      </c>
      <c r="AD88" s="188" t="s">
        <v>239</v>
      </c>
      <c r="AE88" s="188" t="s">
        <v>240</v>
      </c>
      <c r="AF88" s="188" t="s">
        <v>241</v>
      </c>
    </row>
    <row r="89" spans="29:32" ht="24.75" customHeight="1">
      <c r="AC89" s="187">
        <v>620</v>
      </c>
      <c r="AD89" s="188" t="s">
        <v>242</v>
      </c>
      <c r="AE89" s="188" t="s">
        <v>243</v>
      </c>
      <c r="AF89" s="188" t="s">
        <v>244</v>
      </c>
    </row>
    <row r="90" spans="29:32" ht="24.75" customHeight="1">
      <c r="AC90" s="187">
        <v>630</v>
      </c>
      <c r="AD90" s="188" t="s">
        <v>245</v>
      </c>
      <c r="AE90" s="188" t="s">
        <v>246</v>
      </c>
      <c r="AF90" s="188" t="s">
        <v>247</v>
      </c>
    </row>
    <row r="91" spans="29:32" ht="24.75" customHeight="1">
      <c r="AC91" s="187">
        <v>640</v>
      </c>
      <c r="AD91" s="188" t="s">
        <v>248</v>
      </c>
      <c r="AE91" s="188" t="s">
        <v>249</v>
      </c>
      <c r="AF91" s="188" t="s">
        <v>250</v>
      </c>
    </row>
    <row r="92" spans="29:32" ht="24.75" customHeight="1">
      <c r="AC92" s="187">
        <v>650</v>
      </c>
      <c r="AD92" s="188" t="s">
        <v>251</v>
      </c>
      <c r="AE92" s="188" t="s">
        <v>252</v>
      </c>
      <c r="AF92" s="188" t="s">
        <v>253</v>
      </c>
    </row>
    <row r="93" spans="29:32" ht="24.75" customHeight="1">
      <c r="AC93" s="187">
        <v>660</v>
      </c>
      <c r="AD93" s="188" t="s">
        <v>254</v>
      </c>
      <c r="AE93" s="188" t="s">
        <v>255</v>
      </c>
      <c r="AF93" s="188" t="s">
        <v>256</v>
      </c>
    </row>
    <row r="94" spans="29:32" ht="24.75" customHeight="1">
      <c r="AC94" s="187">
        <v>670</v>
      </c>
      <c r="AD94" s="188" t="s">
        <v>257</v>
      </c>
      <c r="AE94" s="188" t="s">
        <v>258</v>
      </c>
      <c r="AF94" s="188" t="s">
        <v>259</v>
      </c>
    </row>
    <row r="95" spans="29:32" ht="24.75" customHeight="1">
      <c r="AC95" s="187">
        <v>680</v>
      </c>
      <c r="AD95" s="188" t="s">
        <v>260</v>
      </c>
      <c r="AE95" s="188" t="s">
        <v>261</v>
      </c>
      <c r="AF95" s="188" t="s">
        <v>262</v>
      </c>
    </row>
    <row r="96" spans="29:32" ht="24.75" customHeight="1">
      <c r="AC96" s="187">
        <v>690</v>
      </c>
      <c r="AD96" s="188" t="s">
        <v>263</v>
      </c>
      <c r="AE96" s="188" t="s">
        <v>264</v>
      </c>
      <c r="AF96" s="188" t="s">
        <v>265</v>
      </c>
    </row>
    <row r="97" spans="29:32" ht="24.75" customHeight="1">
      <c r="AC97" s="187">
        <v>700</v>
      </c>
      <c r="AD97" s="188" t="s">
        <v>266</v>
      </c>
      <c r="AE97" s="188" t="s">
        <v>267</v>
      </c>
      <c r="AF97" s="188" t="s">
        <v>268</v>
      </c>
    </row>
    <row r="98" spans="29:32" ht="24.75" customHeight="1">
      <c r="AC98" s="187">
        <v>710</v>
      </c>
      <c r="AD98" s="188" t="s">
        <v>269</v>
      </c>
      <c r="AE98" s="188" t="s">
        <v>270</v>
      </c>
      <c r="AF98" s="188" t="s">
        <v>271</v>
      </c>
    </row>
    <row r="99" spans="29:32" ht="24.75" customHeight="1">
      <c r="AC99" s="187">
        <v>720</v>
      </c>
      <c r="AD99" s="188" t="s">
        <v>272</v>
      </c>
      <c r="AE99" s="188" t="s">
        <v>273</v>
      </c>
      <c r="AF99" s="188" t="s">
        <v>274</v>
      </c>
    </row>
    <row r="100" spans="29:32" ht="24.75" customHeight="1">
      <c r="AC100" s="187">
        <v>730</v>
      </c>
      <c r="AD100" s="188" t="s">
        <v>275</v>
      </c>
      <c r="AE100" s="188" t="s">
        <v>276</v>
      </c>
      <c r="AF100" s="188" t="s">
        <v>277</v>
      </c>
    </row>
    <row r="101" spans="29:32" ht="24.75" customHeight="1">
      <c r="AC101" s="187">
        <v>740</v>
      </c>
      <c r="AD101" s="188" t="s">
        <v>278</v>
      </c>
      <c r="AE101" s="188" t="s">
        <v>279</v>
      </c>
      <c r="AF101" s="188" t="s">
        <v>280</v>
      </c>
    </row>
    <row r="102" spans="29:32" ht="24.75" customHeight="1">
      <c r="AC102" s="187">
        <v>750</v>
      </c>
      <c r="AD102" s="188" t="s">
        <v>281</v>
      </c>
      <c r="AE102" s="188" t="s">
        <v>282</v>
      </c>
      <c r="AF102" s="188" t="s">
        <v>283</v>
      </c>
    </row>
    <row r="103" spans="29:32" ht="24.75" customHeight="1">
      <c r="AC103" s="187">
        <v>760</v>
      </c>
      <c r="AD103" s="188" t="s">
        <v>284</v>
      </c>
      <c r="AE103" s="188" t="s">
        <v>285</v>
      </c>
      <c r="AF103" s="188" t="s">
        <v>286</v>
      </c>
    </row>
    <row r="104" spans="29:32" ht="24.75" customHeight="1">
      <c r="AC104" s="187">
        <v>770</v>
      </c>
      <c r="AD104" s="188" t="s">
        <v>287</v>
      </c>
      <c r="AE104" s="188" t="s">
        <v>288</v>
      </c>
      <c r="AF104" s="188" t="s">
        <v>289</v>
      </c>
    </row>
    <row r="105" spans="29:32" ht="24.75" customHeight="1">
      <c r="AC105" s="187">
        <v>780</v>
      </c>
      <c r="AD105" s="188" t="s">
        <v>290</v>
      </c>
      <c r="AE105" s="188" t="s">
        <v>291</v>
      </c>
      <c r="AF105" s="188" t="s">
        <v>292</v>
      </c>
    </row>
    <row r="106" spans="29:32" ht="24.75" customHeight="1">
      <c r="AC106" s="187">
        <v>790</v>
      </c>
      <c r="AD106" s="188" t="s">
        <v>293</v>
      </c>
      <c r="AE106" s="188" t="s">
        <v>294</v>
      </c>
      <c r="AF106" s="188" t="s">
        <v>295</v>
      </c>
    </row>
    <row r="107" spans="29:32" ht="24.75" customHeight="1">
      <c r="AC107" s="187">
        <v>800</v>
      </c>
      <c r="AD107" s="188" t="s">
        <v>296</v>
      </c>
      <c r="AE107" s="188" t="s">
        <v>297</v>
      </c>
      <c r="AF107" s="188" t="s">
        <v>298</v>
      </c>
    </row>
    <row r="108" spans="29:32" ht="24.75" customHeight="1">
      <c r="AC108" s="187">
        <v>810</v>
      </c>
      <c r="AD108" s="188" t="s">
        <v>299</v>
      </c>
      <c r="AE108" s="188" t="s">
        <v>300</v>
      </c>
      <c r="AF108" s="188" t="s">
        <v>301</v>
      </c>
    </row>
    <row r="109" spans="29:32" ht="24.75" customHeight="1">
      <c r="AC109" s="187">
        <v>820</v>
      </c>
      <c r="AD109" s="188" t="s">
        <v>302</v>
      </c>
      <c r="AE109" s="188" t="s">
        <v>303</v>
      </c>
      <c r="AF109" s="188" t="s">
        <v>304</v>
      </c>
    </row>
    <row r="110" spans="29:32" ht="24.75" customHeight="1">
      <c r="AC110" s="187">
        <v>830</v>
      </c>
      <c r="AD110" s="188" t="s">
        <v>305</v>
      </c>
      <c r="AE110" s="188" t="s">
        <v>306</v>
      </c>
      <c r="AF110" s="188" t="s">
        <v>307</v>
      </c>
    </row>
    <row r="111" spans="29:32" ht="24.75" customHeight="1">
      <c r="AC111" s="187">
        <v>840</v>
      </c>
      <c r="AD111" s="188" t="s">
        <v>308</v>
      </c>
      <c r="AE111" s="188" t="s">
        <v>309</v>
      </c>
      <c r="AF111" s="188" t="s">
        <v>310</v>
      </c>
    </row>
    <row r="112" spans="29:32" ht="24.75" customHeight="1">
      <c r="AC112" s="187">
        <v>850</v>
      </c>
      <c r="AD112" s="188" t="s">
        <v>311</v>
      </c>
      <c r="AE112" s="188" t="s">
        <v>312</v>
      </c>
      <c r="AF112" s="188" t="s">
        <v>313</v>
      </c>
    </row>
    <row r="113" spans="29:32" ht="24.75" customHeight="1">
      <c r="AC113" s="187">
        <v>860</v>
      </c>
      <c r="AD113" s="188" t="s">
        <v>314</v>
      </c>
      <c r="AE113" s="188" t="s">
        <v>315</v>
      </c>
      <c r="AF113" s="188" t="s">
        <v>316</v>
      </c>
    </row>
    <row r="114" spans="29:32" ht="24.75" customHeight="1">
      <c r="AC114" s="187">
        <v>870</v>
      </c>
      <c r="AD114" s="188" t="s">
        <v>317</v>
      </c>
      <c r="AE114" s="188" t="s">
        <v>318</v>
      </c>
      <c r="AF114" s="188" t="s">
        <v>319</v>
      </c>
    </row>
    <row r="115" spans="29:32" ht="24.75" customHeight="1">
      <c r="AC115" s="187">
        <v>880</v>
      </c>
      <c r="AD115" s="188" t="s">
        <v>320</v>
      </c>
      <c r="AE115" s="188" t="s">
        <v>321</v>
      </c>
      <c r="AF115" s="188" t="s">
        <v>322</v>
      </c>
    </row>
    <row r="116" spans="29:32" ht="24.75" customHeight="1">
      <c r="AC116" s="187">
        <v>890</v>
      </c>
      <c r="AD116" s="188" t="s">
        <v>323</v>
      </c>
      <c r="AE116" s="188" t="s">
        <v>324</v>
      </c>
      <c r="AF116" s="188" t="s">
        <v>325</v>
      </c>
    </row>
    <row r="117" spans="29:32" ht="24.75" customHeight="1">
      <c r="AC117" s="187">
        <v>900</v>
      </c>
      <c r="AD117" s="188" t="s">
        <v>326</v>
      </c>
      <c r="AE117" s="188" t="s">
        <v>327</v>
      </c>
      <c r="AF117" s="188" t="s">
        <v>328</v>
      </c>
    </row>
    <row r="118" spans="29:32" ht="24.75" customHeight="1">
      <c r="AC118" s="187">
        <v>910</v>
      </c>
      <c r="AD118" s="188" t="s">
        <v>329</v>
      </c>
      <c r="AE118" s="188" t="s">
        <v>330</v>
      </c>
      <c r="AF118" s="188" t="s">
        <v>331</v>
      </c>
    </row>
    <row r="119" spans="29:32" ht="24.75" customHeight="1">
      <c r="AC119" s="187">
        <v>920</v>
      </c>
      <c r="AD119" s="188" t="s">
        <v>332</v>
      </c>
      <c r="AE119" s="188" t="s">
        <v>333</v>
      </c>
      <c r="AF119" s="188" t="s">
        <v>334</v>
      </c>
    </row>
    <row r="120" spans="29:32" ht="24.75" customHeight="1">
      <c r="AC120" s="187">
        <v>930</v>
      </c>
      <c r="AD120" s="188" t="s">
        <v>335</v>
      </c>
      <c r="AE120" s="188" t="s">
        <v>336</v>
      </c>
      <c r="AF120" s="188" t="s">
        <v>337</v>
      </c>
    </row>
    <row r="121" spans="29:32" ht="24.75" customHeight="1">
      <c r="AC121" s="187">
        <v>940</v>
      </c>
      <c r="AD121" s="188" t="s">
        <v>338</v>
      </c>
      <c r="AE121" s="188" t="s">
        <v>339</v>
      </c>
      <c r="AF121" s="188" t="s">
        <v>340</v>
      </c>
    </row>
    <row r="122" spans="29:32" ht="24.75" customHeight="1">
      <c r="AC122" s="187">
        <v>950</v>
      </c>
      <c r="AD122" s="188" t="s">
        <v>341</v>
      </c>
      <c r="AE122" s="188" t="s">
        <v>342</v>
      </c>
      <c r="AF122" s="188" t="s">
        <v>343</v>
      </c>
    </row>
    <row r="123" spans="29:32" ht="24.75" customHeight="1">
      <c r="AC123" s="187">
        <v>971</v>
      </c>
      <c r="AD123" s="188" t="s">
        <v>344</v>
      </c>
      <c r="AE123" s="188" t="s">
        <v>345</v>
      </c>
      <c r="AF123" s="188" t="s">
        <v>346</v>
      </c>
    </row>
    <row r="124" spans="29:32" ht="24.75" customHeight="1">
      <c r="AC124" s="187">
        <v>972</v>
      </c>
      <c r="AD124" s="188" t="s">
        <v>347</v>
      </c>
      <c r="AE124" s="188" t="s">
        <v>348</v>
      </c>
      <c r="AF124" s="188" t="s">
        <v>349</v>
      </c>
    </row>
    <row r="125" spans="29:32" ht="24.75" customHeight="1">
      <c r="AC125" s="187">
        <v>973</v>
      </c>
      <c r="AD125" s="188" t="s">
        <v>350</v>
      </c>
      <c r="AE125" s="188" t="s">
        <v>351</v>
      </c>
      <c r="AF125" s="188" t="s">
        <v>352</v>
      </c>
    </row>
    <row r="126" spans="29:32" ht="24.75" customHeight="1">
      <c r="AC126" s="187">
        <v>974</v>
      </c>
      <c r="AD126" s="188" t="s">
        <v>353</v>
      </c>
      <c r="AE126" s="188" t="s">
        <v>354</v>
      </c>
      <c r="AF126" s="188" t="s">
        <v>355</v>
      </c>
    </row>
    <row r="127" spans="29:32" ht="24.75" customHeight="1">
      <c r="AC127" s="187">
        <v>976</v>
      </c>
      <c r="AD127" s="188" t="s">
        <v>356</v>
      </c>
      <c r="AE127" s="188" t="s">
        <v>357</v>
      </c>
      <c r="AF127" s="188" t="s">
        <v>358</v>
      </c>
    </row>
    <row r="128" spans="29:32" ht="24.75" customHeight="1">
      <c r="AC128" s="187">
        <v>988</v>
      </c>
      <c r="AD128" s="188" t="s">
        <v>359</v>
      </c>
      <c r="AE128" s="188" t="s">
        <v>360</v>
      </c>
      <c r="AF128" s="188" t="s">
        <v>361</v>
      </c>
    </row>
    <row r="129" spans="29:32" ht="24.75" customHeight="1">
      <c r="AC129" s="187" t="s">
        <v>362</v>
      </c>
      <c r="AD129" s="188" t="s">
        <v>363</v>
      </c>
      <c r="AE129" s="188" t="s">
        <v>364</v>
      </c>
      <c r="AF129" s="188" t="s">
        <v>365</v>
      </c>
    </row>
    <row r="130" spans="29:32" ht="24.75" customHeight="1">
      <c r="AC130" s="187" t="s">
        <v>366</v>
      </c>
      <c r="AD130" s="188" t="s">
        <v>367</v>
      </c>
      <c r="AE130" s="188" t="s">
        <v>368</v>
      </c>
      <c r="AF130" s="188" t="s">
        <v>369</v>
      </c>
    </row>
    <row r="131" spans="29:32" ht="24.75" customHeight="1">
      <c r="AC131" s="187" t="s">
        <v>370</v>
      </c>
      <c r="AD131" s="188" t="s">
        <v>371</v>
      </c>
      <c r="AE131" s="188" t="s">
        <v>372</v>
      </c>
      <c r="AF131" s="188" t="s">
        <v>373</v>
      </c>
    </row>
    <row r="132" spans="29:32" ht="24.75" customHeight="1">
      <c r="AC132" s="187" t="s">
        <v>374</v>
      </c>
      <c r="AD132" s="188" t="s">
        <v>375</v>
      </c>
      <c r="AE132" s="188" t="s">
        <v>376</v>
      </c>
      <c r="AF132" s="188" t="s">
        <v>377</v>
      </c>
    </row>
    <row r="133" spans="29:32" ht="24.75" customHeight="1">
      <c r="AC133" s="187" t="s">
        <v>378</v>
      </c>
      <c r="AD133" s="188" t="s">
        <v>379</v>
      </c>
      <c r="AE133" s="188" t="s">
        <v>380</v>
      </c>
      <c r="AF133" s="188" t="s">
        <v>381</v>
      </c>
    </row>
    <row r="134" spans="29:32" ht="24.75" customHeight="1">
      <c r="AC134" s="187" t="s">
        <v>382</v>
      </c>
      <c r="AD134" s="188" t="s">
        <v>383</v>
      </c>
      <c r="AE134" s="188" t="s">
        <v>384</v>
      </c>
      <c r="AF134" s="188" t="s">
        <v>385</v>
      </c>
    </row>
    <row r="135" spans="29:32" ht="24.75" customHeight="1">
      <c r="AC135" s="187" t="s">
        <v>386</v>
      </c>
      <c r="AD135" s="188" t="s">
        <v>387</v>
      </c>
      <c r="AE135" s="188" t="s">
        <v>388</v>
      </c>
      <c r="AF135" s="188" t="s">
        <v>389</v>
      </c>
    </row>
    <row r="136" spans="29:32" ht="24.75" customHeight="1">
      <c r="AC136" s="187" t="s">
        <v>390</v>
      </c>
      <c r="AD136" s="188" t="s">
        <v>391</v>
      </c>
      <c r="AE136" s="188" t="s">
        <v>392</v>
      </c>
      <c r="AF136" s="188" t="s">
        <v>393</v>
      </c>
    </row>
    <row r="137" spans="29:32" ht="24.75" customHeight="1">
      <c r="AC137" s="187" t="s">
        <v>394</v>
      </c>
      <c r="AD137" s="188" t="s">
        <v>395</v>
      </c>
      <c r="AE137" s="188" t="s">
        <v>396</v>
      </c>
      <c r="AF137" s="188" t="s">
        <v>397</v>
      </c>
    </row>
    <row r="138" spans="29:32" ht="24.75" customHeight="1">
      <c r="AC138" s="187" t="s">
        <v>398</v>
      </c>
      <c r="AD138" s="188" t="s">
        <v>399</v>
      </c>
      <c r="AE138" s="188" t="s">
        <v>400</v>
      </c>
      <c r="AF138" s="188" t="s">
        <v>401</v>
      </c>
    </row>
    <row r="139" spans="29:32" ht="24.75" customHeight="1">
      <c r="AC139" s="187" t="s">
        <v>402</v>
      </c>
      <c r="AD139" s="188" t="s">
        <v>403</v>
      </c>
      <c r="AE139" s="188" t="s">
        <v>404</v>
      </c>
      <c r="AF139" s="188" t="s">
        <v>405</v>
      </c>
    </row>
    <row r="140" spans="29:32" ht="24.75" customHeight="1">
      <c r="AC140" s="187" t="s">
        <v>406</v>
      </c>
      <c r="AD140" s="188" t="s">
        <v>407</v>
      </c>
      <c r="AE140" s="188" t="s">
        <v>408</v>
      </c>
      <c r="AF140" s="188" t="s">
        <v>409</v>
      </c>
    </row>
    <row r="141" spans="29:32" ht="24.75" customHeight="1">
      <c r="AC141" s="187" t="s">
        <v>410</v>
      </c>
      <c r="AD141" s="188" t="s">
        <v>411</v>
      </c>
      <c r="AE141" s="188" t="s">
        <v>412</v>
      </c>
      <c r="AF141" s="188" t="s">
        <v>413</v>
      </c>
    </row>
    <row r="142" spans="29:32" ht="24.75" customHeight="1">
      <c r="AC142" s="187" t="s">
        <v>414</v>
      </c>
      <c r="AD142" s="188" t="s">
        <v>415</v>
      </c>
      <c r="AE142" s="188" t="s">
        <v>416</v>
      </c>
      <c r="AF142" s="188" t="s">
        <v>417</v>
      </c>
    </row>
    <row r="143" spans="29:32" ht="24.75" customHeight="1">
      <c r="AC143" s="187" t="s">
        <v>418</v>
      </c>
      <c r="AD143" s="188" t="s">
        <v>419</v>
      </c>
      <c r="AE143" s="188" t="s">
        <v>420</v>
      </c>
      <c r="AF143" s="188" t="s">
        <v>421</v>
      </c>
    </row>
    <row r="144" spans="29:32" ht="24.75" customHeight="1">
      <c r="AC144" s="187" t="s">
        <v>422</v>
      </c>
      <c r="AD144" s="188" t="s">
        <v>423</v>
      </c>
      <c r="AE144" s="188" t="s">
        <v>424</v>
      </c>
      <c r="AF144" s="188" t="s">
        <v>425</v>
      </c>
    </row>
    <row r="145" spans="29:32" ht="24.75" customHeight="1">
      <c r="AC145" s="187" t="s">
        <v>426</v>
      </c>
      <c r="AD145" s="188" t="s">
        <v>427</v>
      </c>
      <c r="AE145" s="188" t="s">
        <v>428</v>
      </c>
      <c r="AF145" s="188" t="s">
        <v>429</v>
      </c>
    </row>
    <row r="146" spans="29:32" ht="24.75" customHeight="1">
      <c r="AC146" s="187" t="s">
        <v>430</v>
      </c>
      <c r="AD146" s="188" t="s">
        <v>431</v>
      </c>
      <c r="AE146" s="188" t="s">
        <v>432</v>
      </c>
      <c r="AF146" s="188" t="s">
        <v>433</v>
      </c>
    </row>
    <row r="147" spans="29:32" ht="24.75" customHeight="1">
      <c r="AC147" s="187" t="s">
        <v>434</v>
      </c>
      <c r="AD147" s="188" t="s">
        <v>435</v>
      </c>
      <c r="AE147" s="188" t="s">
        <v>436</v>
      </c>
      <c r="AF147" s="188" t="s">
        <v>437</v>
      </c>
    </row>
    <row r="148" spans="29:32" ht="24.75" customHeight="1">
      <c r="AC148" s="187" t="s">
        <v>438</v>
      </c>
      <c r="AD148" s="188" t="s">
        <v>439</v>
      </c>
      <c r="AE148" s="188" t="s">
        <v>440</v>
      </c>
      <c r="AF148" s="188" t="s">
        <v>441</v>
      </c>
    </row>
    <row r="149" spans="29:32" ht="24.75" customHeight="1">
      <c r="AC149" s="187" t="s">
        <v>442</v>
      </c>
      <c r="AD149" s="188" t="s">
        <v>443</v>
      </c>
      <c r="AE149" s="188" t="s">
        <v>444</v>
      </c>
      <c r="AF149" s="188" t="s">
        <v>445</v>
      </c>
    </row>
    <row r="150" spans="29:32" ht="24.75" customHeight="1">
      <c r="AC150" s="187" t="s">
        <v>446</v>
      </c>
      <c r="AD150" s="188" t="s">
        <v>447</v>
      </c>
      <c r="AE150" s="188" t="s">
        <v>448</v>
      </c>
      <c r="AF150" s="188" t="s">
        <v>449</v>
      </c>
    </row>
    <row r="151" spans="29:32" ht="24.75" customHeight="1">
      <c r="AC151" s="187" t="s">
        <v>450</v>
      </c>
      <c r="AD151" s="188" t="s">
        <v>451</v>
      </c>
      <c r="AE151" s="188" t="s">
        <v>452</v>
      </c>
      <c r="AF151" s="188" t="s">
        <v>453</v>
      </c>
    </row>
    <row r="152" spans="29:32" ht="24.75" customHeight="1">
      <c r="AC152" s="187" t="s">
        <v>454</v>
      </c>
      <c r="AD152" s="188" t="s">
        <v>455</v>
      </c>
      <c r="AE152" s="188" t="s">
        <v>456</v>
      </c>
      <c r="AF152" s="188" t="s">
        <v>457</v>
      </c>
    </row>
    <row r="153" spans="29:32" ht="24.75" customHeight="1">
      <c r="AC153" s="187" t="s">
        <v>458</v>
      </c>
      <c r="AD153" s="188" t="s">
        <v>459</v>
      </c>
      <c r="AE153" s="188" t="s">
        <v>460</v>
      </c>
      <c r="AF153" s="188" t="s">
        <v>461</v>
      </c>
    </row>
    <row r="154" spans="29:32" ht="24.75" customHeight="1">
      <c r="AC154" s="187" t="s">
        <v>462</v>
      </c>
      <c r="AD154" s="188" t="s">
        <v>463</v>
      </c>
      <c r="AE154" s="188" t="s">
        <v>464</v>
      </c>
      <c r="AF154" s="188" t="s">
        <v>465</v>
      </c>
    </row>
    <row r="155" spans="29:32" ht="24.75" customHeight="1">
      <c r="AC155" s="187" t="s">
        <v>466</v>
      </c>
      <c r="AD155" s="188" t="s">
        <v>467</v>
      </c>
      <c r="AE155" s="188" t="s">
        <v>468</v>
      </c>
      <c r="AF155" s="188" t="s">
        <v>469</v>
      </c>
    </row>
    <row r="156" spans="29:32" ht="24.75" customHeight="1">
      <c r="AC156" s="187" t="s">
        <v>470</v>
      </c>
      <c r="AD156" s="188" t="s">
        <v>471</v>
      </c>
      <c r="AE156" s="188" t="s">
        <v>472</v>
      </c>
      <c r="AF156" s="188" t="s">
        <v>473</v>
      </c>
    </row>
    <row r="157" spans="29:32" ht="24.75" customHeight="1">
      <c r="AC157" s="187" t="s">
        <v>474</v>
      </c>
      <c r="AD157" s="188" t="s">
        <v>475</v>
      </c>
      <c r="AE157" s="188" t="s">
        <v>476</v>
      </c>
      <c r="AF157" s="188" t="s">
        <v>477</v>
      </c>
    </row>
    <row r="158" spans="29:32" ht="24.75" customHeight="1">
      <c r="AC158" s="187" t="s">
        <v>478</v>
      </c>
      <c r="AD158" s="188" t="s">
        <v>479</v>
      </c>
      <c r="AE158" s="188" t="s">
        <v>480</v>
      </c>
      <c r="AF158" s="188" t="s">
        <v>481</v>
      </c>
    </row>
    <row r="159" spans="29:32" ht="24.75" customHeight="1">
      <c r="AC159" s="187" t="s">
        <v>482</v>
      </c>
      <c r="AD159" s="188" t="s">
        <v>483</v>
      </c>
      <c r="AE159" s="188" t="s">
        <v>484</v>
      </c>
      <c r="AF159" s="188" t="s">
        <v>485</v>
      </c>
    </row>
    <row r="160" spans="29:32" ht="24.75" customHeight="1">
      <c r="AC160" s="187" t="s">
        <v>486</v>
      </c>
      <c r="AD160" s="188" t="s">
        <v>487</v>
      </c>
      <c r="AE160" s="188" t="s">
        <v>488</v>
      </c>
      <c r="AF160" s="188" t="s">
        <v>489</v>
      </c>
    </row>
    <row r="161" spans="29:32" ht="24.75" customHeight="1">
      <c r="AC161" s="187" t="s">
        <v>490</v>
      </c>
      <c r="AD161" s="188" t="s">
        <v>491</v>
      </c>
      <c r="AE161" s="188" t="s">
        <v>492</v>
      </c>
      <c r="AF161" s="188" t="s">
        <v>493</v>
      </c>
    </row>
  </sheetData>
  <sheetProtection sheet="1" objects="1" scenarios="1"/>
  <mergeCells count="2">
    <mergeCell ref="A1:Q1"/>
    <mergeCell ref="B2:Q2"/>
  </mergeCells>
  <conditionalFormatting sqref="T4">
    <cfRule type="cellIs" priority="1" dxfId="0" operator="notEqual" stopIfTrue="1">
      <formula>$E$4</formula>
    </cfRule>
    <cfRule type="cellIs" priority="2" dxfId="1" operator="equal" stopIfTrue="1">
      <formula>$E$4</formula>
    </cfRule>
  </conditionalFormatting>
  <conditionalFormatting sqref="T5">
    <cfRule type="cellIs" priority="3" dxfId="0" operator="notEqual" stopIfTrue="1">
      <formula>$E$5</formula>
    </cfRule>
    <cfRule type="cellIs" priority="4" dxfId="1" operator="equal" stopIfTrue="1">
      <formula>$E$5</formula>
    </cfRule>
  </conditionalFormatting>
  <conditionalFormatting sqref="T6">
    <cfRule type="cellIs" priority="5" dxfId="0" operator="notEqual" stopIfTrue="1">
      <formula>$E$6</formula>
    </cfRule>
    <cfRule type="cellIs" priority="6" dxfId="1" operator="equal" stopIfTrue="1">
      <formula>$E$6</formula>
    </cfRule>
  </conditionalFormatting>
  <conditionalFormatting sqref="T7">
    <cfRule type="cellIs" priority="7" dxfId="0" operator="notEqual" stopIfTrue="1">
      <formula>$E$7</formula>
    </cfRule>
    <cfRule type="cellIs" priority="8" dxfId="1" operator="equal" stopIfTrue="1">
      <formula>$E$7</formula>
    </cfRule>
  </conditionalFormatting>
  <conditionalFormatting sqref="T8">
    <cfRule type="cellIs" priority="9" dxfId="0" operator="notEqual" stopIfTrue="1">
      <formula>$E$8</formula>
    </cfRule>
    <cfRule type="cellIs" priority="10" dxfId="1" operator="equal" stopIfTrue="1">
      <formula>$E$8</formula>
    </cfRule>
  </conditionalFormatting>
  <conditionalFormatting sqref="T9">
    <cfRule type="cellIs" priority="11" dxfId="0" operator="notEqual" stopIfTrue="1">
      <formula>$E$9</formula>
    </cfRule>
    <cfRule type="cellIs" priority="12" dxfId="1" operator="equal" stopIfTrue="1">
      <formula>$E$9</formula>
    </cfRule>
  </conditionalFormatting>
  <conditionalFormatting sqref="T10">
    <cfRule type="cellIs" priority="13" dxfId="0" operator="notEqual" stopIfTrue="1">
      <formula>$E$10</formula>
    </cfRule>
    <cfRule type="cellIs" priority="14" dxfId="1" operator="equal" stopIfTrue="1">
      <formula>$E$10</formula>
    </cfRule>
  </conditionalFormatting>
  <conditionalFormatting sqref="T11">
    <cfRule type="cellIs" priority="15" dxfId="0" operator="notEqual" stopIfTrue="1">
      <formula>$E$11</formula>
    </cfRule>
    <cfRule type="cellIs" priority="16" dxfId="1" operator="equal" stopIfTrue="1">
      <formula>$E$11</formula>
    </cfRule>
  </conditionalFormatting>
  <conditionalFormatting sqref="T12">
    <cfRule type="cellIs" priority="17" dxfId="0" operator="notEqual" stopIfTrue="1">
      <formula>$E$12</formula>
    </cfRule>
    <cfRule type="cellIs" priority="18" dxfId="1" operator="equal" stopIfTrue="1">
      <formula>$E$12</formula>
    </cfRule>
  </conditionalFormatting>
  <conditionalFormatting sqref="T14">
    <cfRule type="cellIs" priority="19" dxfId="0" operator="notEqual" stopIfTrue="1">
      <formula>$E$14</formula>
    </cfRule>
    <cfRule type="cellIs" priority="20" dxfId="1" operator="equal" stopIfTrue="1">
      <formula>$E$14</formula>
    </cfRule>
  </conditionalFormatting>
  <conditionalFormatting sqref="T15">
    <cfRule type="cellIs" priority="21" dxfId="0" operator="notEqual" stopIfTrue="1">
      <formula>$E$15</formula>
    </cfRule>
    <cfRule type="cellIs" priority="22" dxfId="1" operator="equal" stopIfTrue="1">
      <formula>$E$15</formula>
    </cfRule>
  </conditionalFormatting>
  <conditionalFormatting sqref="C5">
    <cfRule type="cellIs" priority="23" dxfId="0" operator="notEqual" stopIfTrue="1">
      <formula>$B$5-$D$5</formula>
    </cfRule>
  </conditionalFormatting>
  <conditionalFormatting sqref="C4">
    <cfRule type="cellIs" priority="24" dxfId="0" operator="notEqual" stopIfTrue="1">
      <formula>$B$4-$D$4</formula>
    </cfRule>
  </conditionalFormatting>
  <conditionalFormatting sqref="E4">
    <cfRule type="cellIs" priority="25" dxfId="0" operator="notEqual" stopIfTrue="1">
      <formula>$C$4-$F$4</formula>
    </cfRule>
  </conditionalFormatting>
  <conditionalFormatting sqref="E5">
    <cfRule type="cellIs" priority="26" dxfId="0" operator="notEqual" stopIfTrue="1">
      <formula>$C$5-$F$5</formula>
    </cfRule>
  </conditionalFormatting>
  <conditionalFormatting sqref="C6">
    <cfRule type="cellIs" priority="27" dxfId="0" operator="notEqual" stopIfTrue="1">
      <formula>$B$6-$D$6</formula>
    </cfRule>
  </conditionalFormatting>
  <conditionalFormatting sqref="C7">
    <cfRule type="cellIs" priority="28" dxfId="0" operator="notEqual" stopIfTrue="1">
      <formula>$B$7-$D$7</formula>
    </cfRule>
  </conditionalFormatting>
  <conditionalFormatting sqref="C8">
    <cfRule type="cellIs" priority="29" dxfId="0" operator="notEqual" stopIfTrue="1">
      <formula>$B$8-$D$8</formula>
    </cfRule>
  </conditionalFormatting>
  <conditionalFormatting sqref="C9">
    <cfRule type="cellIs" priority="30" dxfId="0" operator="notEqual" stopIfTrue="1">
      <formula>$B$9-$D$9</formula>
    </cfRule>
  </conditionalFormatting>
  <conditionalFormatting sqref="C10">
    <cfRule type="cellIs" priority="31" dxfId="0" operator="notEqual" stopIfTrue="1">
      <formula>$B$10-$D$10</formula>
    </cfRule>
  </conditionalFormatting>
  <conditionalFormatting sqref="C11">
    <cfRule type="cellIs" priority="32" dxfId="0" operator="notEqual" stopIfTrue="1">
      <formula>$B$11-$D$11</formula>
    </cfRule>
  </conditionalFormatting>
  <conditionalFormatting sqref="C12">
    <cfRule type="cellIs" priority="33" dxfId="0" operator="notEqual" stopIfTrue="1">
      <formula>$B$12-$D$12</formula>
    </cfRule>
  </conditionalFormatting>
  <conditionalFormatting sqref="E6">
    <cfRule type="cellIs" priority="34" dxfId="0" operator="notEqual" stopIfTrue="1">
      <formula>$C$6-$F$6</formula>
    </cfRule>
  </conditionalFormatting>
  <conditionalFormatting sqref="E7">
    <cfRule type="cellIs" priority="35" dxfId="0" operator="notEqual" stopIfTrue="1">
      <formula>$C$7-$F$7</formula>
    </cfRule>
  </conditionalFormatting>
  <conditionalFormatting sqref="E8">
    <cfRule type="cellIs" priority="36" dxfId="0" operator="notEqual" stopIfTrue="1">
      <formula>$C$8-$F$8</formula>
    </cfRule>
  </conditionalFormatting>
  <conditionalFormatting sqref="E9">
    <cfRule type="cellIs" priority="37" dxfId="0" operator="notEqual" stopIfTrue="1">
      <formula>$C$9-$F$9</formula>
    </cfRule>
  </conditionalFormatting>
  <conditionalFormatting sqref="E10">
    <cfRule type="cellIs" priority="38" dxfId="0" operator="notEqual" stopIfTrue="1">
      <formula>$C$10-$F$10</formula>
    </cfRule>
  </conditionalFormatting>
  <conditionalFormatting sqref="E11">
    <cfRule type="cellIs" priority="39" dxfId="0" operator="notEqual" stopIfTrue="1">
      <formula>$C$11-$F$11</formula>
    </cfRule>
  </conditionalFormatting>
  <conditionalFormatting sqref="E12">
    <cfRule type="cellIs" priority="40" dxfId="0" operator="notEqual" stopIfTrue="1">
      <formula>$C$12-$F$12</formula>
    </cfRule>
  </conditionalFormatting>
  <dataValidations count="3">
    <dataValidation type="decimal" operator="greaterThanOrEqual" allowBlank="1" showErrorMessage="1" sqref="B4:Q12">
      <formula1>0</formula1>
    </dataValidation>
    <dataValidation type="list" allowBlank="1" showErrorMessage="1" sqref="R2">
      <formula1>$AD$27:$AD$161</formula1>
      <formula2>0</formula2>
    </dataValidation>
    <dataValidation type="list" allowBlank="1" showErrorMessage="1" sqref="A2">
      <formula1>$AF$26:$AF$161</formula1>
      <formula2>0</formula2>
    </dataValidation>
  </dataValidations>
  <printOptions/>
  <pageMargins left="0.25" right="0.25" top="0.75" bottom="0.75" header="0.5118055555555556" footer="0.5118055555555556"/>
  <pageSetup horizontalDpi="300" verticalDpi="3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Padre</cp:lastModifiedBy>
  <dcterms:created xsi:type="dcterms:W3CDTF">2011-10-21T17:48:39Z</dcterms:created>
  <dcterms:modified xsi:type="dcterms:W3CDTF">2011-10-21T18:34:54Z</dcterms:modified>
  <cp:category/>
  <cp:version/>
  <cp:contentType/>
  <cp:contentStatus/>
</cp:coreProperties>
</file>